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05" windowWidth="11880" windowHeight="5100"/>
  </bookViews>
  <sheets>
    <sheet name="თანხების მიმოქცევის უწყისი" sheetId="33" r:id="rId1"/>
    <sheet name="დანართი 1+" sheetId="36" r:id="rId2"/>
    <sheet name="დანართი 2+" sheetId="31" r:id="rId3"/>
    <sheet name="ავლევი" sheetId="5" state="hidden" r:id="rId4"/>
    <sheet name="არხისი" sheetId="6" state="hidden" r:id="rId5"/>
    <sheet name="ბერშუეთი" sheetId="7" state="hidden" r:id="rId6"/>
    <sheet name="ბრეძა" sheetId="8" state="hidden" r:id="rId7"/>
    <sheet name="დვანი" sheetId="9" state="hidden" r:id="rId8"/>
    <sheet name="დირბი" sheetId="10" state="hidden" r:id="rId9"/>
    <sheet name="დიცი" sheetId="11" state="hidden" r:id="rId10"/>
    <sheet name="ლამისყანა" sheetId="13" state="hidden" r:id="rId11"/>
    <sheet name="ზემო რენე" sheetId="12" state="hidden" r:id="rId12"/>
    <sheet name="მერეთი" sheetId="14" state="hidden" r:id="rId13"/>
    <sheet name="ტირძნისი" sheetId="15" state="hidden" r:id="rId14"/>
    <sheet name="მეჯვრისხევი" sheetId="16" state="hidden" r:id="rId15"/>
    <sheet name="ფლავი" sheetId="20" state="hidden" r:id="rId16"/>
    <sheet name="ფცა" sheetId="21" state="hidden" r:id="rId17"/>
    <sheet name="ქვემო ჭალა" sheetId="22" state="hidden" r:id="rId18"/>
    <sheet name="ქვეში" sheetId="23" state="hidden" r:id="rId19"/>
    <sheet name="ქორდი" sheetId="24" state="hidden" r:id="rId20"/>
    <sheet name="შავშვები" sheetId="25" state="hidden" r:id="rId21"/>
    <sheet name="წაღვლი" sheetId="26" state="hidden" r:id="rId22"/>
    <sheet name="ხურვალეთი" sheetId="27" state="hidden" r:id="rId23"/>
    <sheet name="კარალეთი" sheetId="28" state="hidden" r:id="rId24"/>
    <sheet name="დანართი ა+" sheetId="34" r:id="rId25"/>
    <sheet name="დანართი 3 (2)" sheetId="39" r:id="rId26"/>
    <sheet name="დანართი 3" sheetId="38" r:id="rId27"/>
    <sheet name="ექიმები" sheetId="40" r:id="rId28"/>
    <sheet name="Sheet3" sheetId="41" r:id="rId29"/>
  </sheets>
  <definedNames>
    <definedName name="_xlnm.Print_Area" localSheetId="2">'დანართი 2+'!$A$1:$K$41</definedName>
  </definedNames>
  <calcPr calcId="145621"/>
</workbook>
</file>

<file path=xl/calcChain.xml><?xml version="1.0" encoding="utf-8"?>
<calcChain xmlns="http://schemas.openxmlformats.org/spreadsheetml/2006/main">
  <c r="AS13" i="39" l="1"/>
  <c r="I6" i="39"/>
  <c r="R33" i="33"/>
  <c r="AS26" i="39"/>
  <c r="AS15" i="39"/>
  <c r="I15" i="39"/>
  <c r="I20" i="39"/>
  <c r="D24" i="33"/>
  <c r="J16" i="33"/>
  <c r="P16" i="33"/>
  <c r="AS23" i="39"/>
  <c r="AS22" i="39"/>
  <c r="AS21" i="39"/>
  <c r="AS19" i="39"/>
  <c r="AS18" i="39"/>
  <c r="AS17" i="39"/>
  <c r="AS16" i="39"/>
  <c r="AS12" i="39"/>
  <c r="AS11" i="39"/>
  <c r="AS10" i="39"/>
  <c r="AS9" i="39"/>
  <c r="AS8" i="39"/>
  <c r="AS7" i="39"/>
  <c r="I25" i="38"/>
  <c r="Z20" i="39"/>
  <c r="Y20" i="39"/>
  <c r="X20" i="39"/>
  <c r="Z15" i="39"/>
  <c r="Y15" i="39"/>
  <c r="X15" i="39"/>
  <c r="Z7" i="39"/>
  <c r="Z6" i="39"/>
  <c r="Z13" i="39"/>
  <c r="Y7" i="39"/>
  <c r="Y6" i="39"/>
  <c r="Y13" i="39"/>
  <c r="X7" i="39"/>
  <c r="X6" i="39"/>
  <c r="X13" i="39"/>
  <c r="AH20" i="39"/>
  <c r="AH15" i="39"/>
  <c r="AH7" i="39"/>
  <c r="AH6" i="39"/>
  <c r="AH13" i="39"/>
  <c r="AG20" i="39"/>
  <c r="AG15" i="39"/>
  <c r="AG7" i="39"/>
  <c r="AG6" i="39"/>
  <c r="AG13" i="39"/>
  <c r="AF20" i="39"/>
  <c r="AF7" i="39"/>
  <c r="AF6" i="39"/>
  <c r="AF13" i="39"/>
  <c r="J20" i="39"/>
  <c r="K20" i="39"/>
  <c r="L20" i="39"/>
  <c r="M20" i="39"/>
  <c r="N20" i="39"/>
  <c r="O20" i="39"/>
  <c r="P20" i="39"/>
  <c r="Q20" i="39"/>
  <c r="R20" i="39"/>
  <c r="S20" i="39"/>
  <c r="T20" i="39"/>
  <c r="U20" i="39"/>
  <c r="V20" i="39"/>
  <c r="W20" i="39"/>
  <c r="AC20" i="39"/>
  <c r="AD20" i="39"/>
  <c r="AE20" i="39"/>
  <c r="AJ20" i="39"/>
  <c r="AN20" i="39"/>
  <c r="AO20" i="39"/>
  <c r="AA20" i="39"/>
  <c r="AB20" i="39"/>
  <c r="AQ20" i="39"/>
  <c r="AI20" i="39"/>
  <c r="AR20" i="39"/>
  <c r="AK20" i="39"/>
  <c r="AP20" i="39"/>
  <c r="AL20" i="39"/>
  <c r="J15" i="39"/>
  <c r="K15" i="39"/>
  <c r="L15" i="39"/>
  <c r="M15" i="39"/>
  <c r="N15" i="39"/>
  <c r="O15" i="39"/>
  <c r="P15" i="39"/>
  <c r="Q15" i="39"/>
  <c r="R15" i="39"/>
  <c r="T15" i="39"/>
  <c r="U15" i="39"/>
  <c r="V15" i="39"/>
  <c r="W15" i="39"/>
  <c r="AC15" i="39"/>
  <c r="AD15" i="39"/>
  <c r="AE15" i="39"/>
  <c r="AJ15" i="39"/>
  <c r="AN15" i="39"/>
  <c r="AA15" i="39"/>
  <c r="AB15" i="39"/>
  <c r="AQ15" i="39"/>
  <c r="AI15" i="39"/>
  <c r="AR15" i="39"/>
  <c r="AK15" i="39"/>
  <c r="AP15" i="39"/>
  <c r="AL15" i="39"/>
  <c r="AE7" i="39"/>
  <c r="AE6" i="39"/>
  <c r="AE13" i="39"/>
  <c r="AD7" i="39"/>
  <c r="AD6" i="39"/>
  <c r="AD13" i="39"/>
  <c r="H86" i="40"/>
  <c r="G86" i="40"/>
  <c r="W7" i="39"/>
  <c r="W6" i="39"/>
  <c r="W13" i="39"/>
  <c r="V7" i="39"/>
  <c r="V6" i="39"/>
  <c r="V13" i="39"/>
  <c r="U7" i="39"/>
  <c r="U6" i="39"/>
  <c r="U13" i="39"/>
  <c r="T7" i="39"/>
  <c r="T6" i="39"/>
  <c r="T13" i="39"/>
  <c r="S7" i="39"/>
  <c r="S6" i="39"/>
  <c r="S13" i="39"/>
  <c r="R7" i="39"/>
  <c r="R6" i="39"/>
  <c r="R13" i="39"/>
  <c r="Q7" i="39"/>
  <c r="Q6" i="39"/>
  <c r="Q13" i="39"/>
  <c r="P7" i="39"/>
  <c r="P6" i="39"/>
  <c r="P13" i="39"/>
  <c r="O7" i="39"/>
  <c r="O6" i="39"/>
  <c r="O13" i="39"/>
  <c r="N7" i="39"/>
  <c r="N6" i="39"/>
  <c r="N13" i="39"/>
  <c r="M7" i="39"/>
  <c r="M6" i="39"/>
  <c r="M13" i="39"/>
  <c r="AO7" i="39"/>
  <c r="AO6" i="39"/>
  <c r="AO13" i="39"/>
  <c r="AP7" i="39"/>
  <c r="AP6" i="39"/>
  <c r="AP13" i="39"/>
  <c r="AR7" i="39"/>
  <c r="AR6" i="39"/>
  <c r="AR13" i="39"/>
  <c r="AQ7" i="39"/>
  <c r="AQ6" i="39"/>
  <c r="AQ13" i="39"/>
  <c r="AB7" i="39"/>
  <c r="AB6" i="39"/>
  <c r="AB13" i="39"/>
  <c r="K7" i="39"/>
  <c r="K6" i="39"/>
  <c r="K13" i="39"/>
  <c r="J7" i="39"/>
  <c r="J6" i="39"/>
  <c r="J13" i="39"/>
  <c r="AL7" i="39"/>
  <c r="AL6" i="39"/>
  <c r="AL13" i="39"/>
  <c r="AK7" i="39"/>
  <c r="AK6" i="39"/>
  <c r="AK13" i="39"/>
  <c r="AI7" i="39"/>
  <c r="AI6" i="39"/>
  <c r="AI13" i="39"/>
  <c r="AA7" i="39"/>
  <c r="AA6" i="39"/>
  <c r="AA13" i="39"/>
  <c r="AN7" i="39"/>
  <c r="AN6" i="39"/>
  <c r="AN13" i="39"/>
  <c r="AJ7" i="39"/>
  <c r="AJ6" i="39"/>
  <c r="AJ13" i="39"/>
  <c r="AC7" i="39"/>
  <c r="AC6" i="39"/>
  <c r="AC13" i="39"/>
  <c r="L7" i="39"/>
  <c r="L6" i="39"/>
  <c r="L13" i="39"/>
  <c r="AM7" i="39"/>
  <c r="AM6" i="39"/>
  <c r="AM13" i="39"/>
  <c r="I7" i="39"/>
  <c r="AM20" i="39"/>
  <c r="AO15" i="39"/>
  <c r="AS20" i="39"/>
  <c r="D40" i="33"/>
  <c r="AS6" i="39"/>
  <c r="X24" i="39"/>
  <c r="X26" i="39"/>
  <c r="Y24" i="39"/>
  <c r="Y26" i="39"/>
  <c r="S15" i="39"/>
  <c r="S24" i="39"/>
  <c r="S26" i="39"/>
  <c r="Z24" i="39"/>
  <c r="Z26" i="39"/>
  <c r="AA24" i="39"/>
  <c r="AA26" i="39"/>
  <c r="AH24" i="39"/>
  <c r="AH26" i="39"/>
  <c r="AC24" i="39"/>
  <c r="AC26" i="39"/>
  <c r="T24" i="39"/>
  <c r="T26" i="39"/>
  <c r="O24" i="39"/>
  <c r="O26" i="39"/>
  <c r="K24" i="39"/>
  <c r="K26" i="39"/>
  <c r="AP24" i="39"/>
  <c r="AP26" i="39"/>
  <c r="AK24" i="39"/>
  <c r="AK26" i="39"/>
  <c r="AB24" i="39"/>
  <c r="AB26" i="39"/>
  <c r="Q24" i="39"/>
  <c r="Q26" i="39"/>
  <c r="M24" i="39"/>
  <c r="M26" i="39"/>
  <c r="I24" i="39"/>
  <c r="AG24" i="39"/>
  <c r="AG26" i="39"/>
  <c r="P24" i="39"/>
  <c r="P26" i="39"/>
  <c r="L24" i="39"/>
  <c r="L26" i="39"/>
  <c r="AI24" i="39"/>
  <c r="AI26" i="39"/>
  <c r="R24" i="39"/>
  <c r="R26" i="39"/>
  <c r="N24" i="39"/>
  <c r="N26" i="39"/>
  <c r="J24" i="39"/>
  <c r="J26" i="39"/>
  <c r="AE24" i="39"/>
  <c r="AE26" i="39"/>
  <c r="V24" i="39"/>
  <c r="V26" i="39"/>
  <c r="AR24" i="39"/>
  <c r="AR26" i="39"/>
  <c r="AJ24" i="39"/>
  <c r="AJ26" i="39"/>
  <c r="W24" i="39"/>
  <c r="W26" i="39"/>
  <c r="AL24" i="39"/>
  <c r="AL26" i="39"/>
  <c r="AQ24" i="39"/>
  <c r="AQ26" i="39"/>
  <c r="AN24" i="39"/>
  <c r="AN26" i="39"/>
  <c r="AF15" i="39"/>
  <c r="AF24" i="39"/>
  <c r="AF26" i="39"/>
  <c r="AO24" i="39"/>
  <c r="AO26" i="39"/>
  <c r="I13" i="39"/>
  <c r="AD24" i="39"/>
  <c r="AD26" i="39"/>
  <c r="U24" i="39"/>
  <c r="U26" i="39"/>
  <c r="AM15" i="39"/>
  <c r="AM24" i="39"/>
  <c r="AM26" i="39"/>
  <c r="D39" i="33"/>
  <c r="AS24" i="39"/>
  <c r="I26" i="39"/>
  <c r="S3" i="38"/>
  <c r="Q3" i="38"/>
  <c r="P3" i="38"/>
  <c r="N3" i="38"/>
  <c r="AJ3" i="38"/>
  <c r="AM3" i="38"/>
  <c r="AN3" i="38"/>
  <c r="AQ3" i="38"/>
  <c r="AR3" i="38"/>
  <c r="AP3" i="38"/>
  <c r="AO3" i="38"/>
  <c r="AL3" i="38"/>
  <c r="AK3" i="38"/>
  <c r="AH3" i="38"/>
  <c r="AG3" i="38"/>
  <c r="AF3" i="38"/>
  <c r="AE3" i="38"/>
  <c r="AD3" i="38"/>
  <c r="AB3" i="38"/>
  <c r="AA3" i="38"/>
  <c r="Z3" i="38"/>
  <c r="V3" i="38"/>
  <c r="O3" i="38"/>
  <c r="AI3" i="38"/>
  <c r="AC3" i="38"/>
  <c r="Y3" i="38"/>
  <c r="X3" i="38"/>
  <c r="W3" i="38"/>
  <c r="U3" i="38"/>
  <c r="T3" i="38"/>
  <c r="R3" i="38"/>
  <c r="M3" i="38"/>
  <c r="L3" i="38"/>
  <c r="K3" i="38"/>
  <c r="J3" i="38"/>
  <c r="I3" i="38"/>
  <c r="J22" i="38"/>
  <c r="K22" i="38"/>
  <c r="L22" i="38"/>
  <c r="T22" i="38"/>
  <c r="U22" i="38"/>
  <c r="V22" i="38"/>
  <c r="W22" i="38"/>
  <c r="Y22" i="38"/>
  <c r="AC22" i="38"/>
  <c r="AD22" i="38"/>
  <c r="AE22" i="38"/>
  <c r="AF22" i="38"/>
  <c r="AG22" i="38"/>
  <c r="AH22" i="38"/>
  <c r="AI22" i="38"/>
  <c r="AJ22" i="38"/>
  <c r="AK22" i="38"/>
  <c r="AL22" i="38"/>
  <c r="AM22" i="38"/>
  <c r="AN22" i="38"/>
  <c r="AO22" i="38"/>
  <c r="AP22" i="38"/>
  <c r="AQ22" i="38"/>
  <c r="AS23" i="38"/>
  <c r="AS24" i="38"/>
  <c r="I22" i="38"/>
  <c r="P25" i="38"/>
  <c r="S25" i="38"/>
  <c r="N26" i="38"/>
  <c r="N22" i="38"/>
  <c r="P26" i="38"/>
  <c r="Q26" i="38"/>
  <c r="Q22" i="38"/>
  <c r="S26" i="38"/>
  <c r="I27" i="38"/>
  <c r="AS27" i="38"/>
  <c r="J27" i="38"/>
  <c r="K27" i="38"/>
  <c r="L27" i="38"/>
  <c r="M27" i="38"/>
  <c r="N27" i="38"/>
  <c r="O27" i="38"/>
  <c r="P27" i="38"/>
  <c r="Q27" i="38"/>
  <c r="R27" i="38"/>
  <c r="S27" i="38"/>
  <c r="T27" i="38"/>
  <c r="U27" i="38"/>
  <c r="V27" i="38"/>
  <c r="W27" i="38"/>
  <c r="X27" i="38"/>
  <c r="Y27" i="38"/>
  <c r="Z27" i="38"/>
  <c r="AA27" i="38"/>
  <c r="AB27" i="38"/>
  <c r="AC27" i="38"/>
  <c r="AD27" i="38"/>
  <c r="AE27" i="38"/>
  <c r="AF27" i="38"/>
  <c r="AG27" i="38"/>
  <c r="AH27" i="38"/>
  <c r="AI27" i="38"/>
  <c r="AJ27" i="38"/>
  <c r="AK27" i="38"/>
  <c r="AL27" i="38"/>
  <c r="AM27" i="38"/>
  <c r="AN27" i="38"/>
  <c r="AO27" i="38"/>
  <c r="AP27" i="38"/>
  <c r="AQ27" i="38"/>
  <c r="AS28" i="38"/>
  <c r="AS29" i="38"/>
  <c r="P24" i="33"/>
  <c r="O24" i="33"/>
  <c r="N24" i="33"/>
  <c r="M24" i="33"/>
  <c r="L24" i="33"/>
  <c r="K24" i="33"/>
  <c r="J24" i="33"/>
  <c r="I24" i="33"/>
  <c r="H24" i="33"/>
  <c r="G24" i="33"/>
  <c r="F24" i="33"/>
  <c r="E24" i="33"/>
  <c r="O16" i="33"/>
  <c r="N16" i="33"/>
  <c r="M16" i="33"/>
  <c r="L16" i="33"/>
  <c r="K16" i="33"/>
  <c r="I16" i="33"/>
  <c r="H16" i="33"/>
  <c r="G16" i="33"/>
  <c r="F16" i="33"/>
  <c r="E16" i="33"/>
  <c r="D16" i="33"/>
  <c r="N30" i="31"/>
  <c r="F41" i="31"/>
  <c r="L5" i="31"/>
  <c r="O37" i="31"/>
  <c r="N37" i="31"/>
  <c r="O34" i="31"/>
  <c r="N34" i="31"/>
  <c r="O30" i="31"/>
  <c r="N29" i="31"/>
  <c r="O29" i="31"/>
  <c r="O7" i="31"/>
  <c r="O24" i="31"/>
  <c r="N24" i="31"/>
  <c r="O20" i="31"/>
  <c r="O18" i="31"/>
  <c r="O13" i="31"/>
  <c r="N13" i="31"/>
  <c r="N10" i="31"/>
  <c r="O8" i="31"/>
  <c r="N8" i="31"/>
  <c r="N7" i="31"/>
  <c r="S22" i="38"/>
  <c r="P22" i="38"/>
  <c r="AS26" i="38"/>
  <c r="AS25" i="38"/>
  <c r="AS22" i="38"/>
  <c r="N41" i="31"/>
  <c r="O41" i="31"/>
  <c r="AS14" i="38"/>
  <c r="AS13" i="38"/>
  <c r="AS9" i="38"/>
  <c r="P23" i="33"/>
  <c r="L4" i="36"/>
  <c r="L5" i="36"/>
  <c r="L6" i="36"/>
  <c r="L7" i="36"/>
  <c r="L8" i="36"/>
  <c r="L9" i="36"/>
  <c r="L10" i="36"/>
  <c r="L11" i="36"/>
  <c r="L3" i="36"/>
  <c r="P38" i="33"/>
  <c r="P39" i="33"/>
  <c r="P40" i="33"/>
  <c r="P37" i="33"/>
  <c r="E41" i="33"/>
  <c r="F41" i="33"/>
  <c r="G41" i="33"/>
  <c r="H41" i="33"/>
  <c r="I41" i="33"/>
  <c r="J41" i="33"/>
  <c r="K41" i="33"/>
  <c r="L41" i="33"/>
  <c r="M41" i="33"/>
  <c r="N41" i="33"/>
  <c r="O41" i="33"/>
  <c r="P31" i="33"/>
  <c r="P29" i="33"/>
  <c r="P28" i="33"/>
  <c r="P27" i="33"/>
  <c r="E32" i="33"/>
  <c r="F32" i="33"/>
  <c r="G32" i="33"/>
  <c r="H32" i="33"/>
  <c r="I32" i="33"/>
  <c r="J32" i="33"/>
  <c r="K32" i="33"/>
  <c r="L32" i="33"/>
  <c r="M32" i="33"/>
  <c r="N32" i="33"/>
  <c r="O32" i="33"/>
  <c r="D32" i="33"/>
  <c r="F12" i="33"/>
  <c r="K12" i="33"/>
  <c r="M12" i="33"/>
  <c r="M43" i="33"/>
  <c r="M6" i="33"/>
  <c r="G12" i="33"/>
  <c r="G43" i="33"/>
  <c r="G6" i="33"/>
  <c r="O12" i="33"/>
  <c r="I12" i="33"/>
  <c r="I43" i="33"/>
  <c r="I6" i="33"/>
  <c r="E12" i="33"/>
  <c r="E43" i="33"/>
  <c r="E6" i="33"/>
  <c r="N12" i="33"/>
  <c r="N43" i="33"/>
  <c r="N6" i="33"/>
  <c r="D6" i="33"/>
  <c r="L12" i="33"/>
  <c r="L43" i="33"/>
  <c r="L6" i="33"/>
  <c r="J12" i="33"/>
  <c r="J43" i="33"/>
  <c r="J6" i="33"/>
  <c r="H12" i="33"/>
  <c r="H43" i="33"/>
  <c r="H6" i="33"/>
  <c r="P41" i="33"/>
  <c r="O43" i="33"/>
  <c r="O6" i="33"/>
  <c r="O9" i="33"/>
  <c r="K43" i="33"/>
  <c r="K6" i="33"/>
  <c r="P32" i="33"/>
  <c r="F43" i="33"/>
  <c r="F6" i="33"/>
  <c r="M9" i="33"/>
  <c r="J8" i="38"/>
  <c r="J15" i="38"/>
  <c r="K8" i="38"/>
  <c r="L8" i="38"/>
  <c r="L15" i="38"/>
  <c r="M8" i="38"/>
  <c r="M15" i="38"/>
  <c r="N8" i="38"/>
  <c r="N15" i="38"/>
  <c r="O8" i="38"/>
  <c r="O15" i="38"/>
  <c r="P8" i="38"/>
  <c r="P15" i="38"/>
  <c r="Q8" i="38"/>
  <c r="R8" i="38"/>
  <c r="R15" i="38"/>
  <c r="S8" i="38"/>
  <c r="S15" i="38"/>
  <c r="T8" i="38"/>
  <c r="T15" i="38"/>
  <c r="T33" i="38"/>
  <c r="U8" i="38"/>
  <c r="V8" i="38"/>
  <c r="V15" i="38"/>
  <c r="W8" i="38"/>
  <c r="W15" i="38"/>
  <c r="W33" i="38"/>
  <c r="X8" i="38"/>
  <c r="Y8" i="38"/>
  <c r="Z8" i="38"/>
  <c r="AA8" i="38"/>
  <c r="AB8" i="38"/>
  <c r="AC8" i="38"/>
  <c r="AC15" i="38"/>
  <c r="AD8" i="38"/>
  <c r="AD15" i="38"/>
  <c r="AE8" i="38"/>
  <c r="AE15" i="38"/>
  <c r="AF8" i="38"/>
  <c r="AF15" i="38"/>
  <c r="AG8" i="38"/>
  <c r="AG15" i="38"/>
  <c r="AH8" i="38"/>
  <c r="AH15" i="38"/>
  <c r="AI8" i="38"/>
  <c r="AI15" i="38"/>
  <c r="AJ8" i="38"/>
  <c r="AJ15" i="38"/>
  <c r="AK8" i="38"/>
  <c r="AK15" i="38"/>
  <c r="AL8" i="38"/>
  <c r="AL15" i="38"/>
  <c r="AM8" i="38"/>
  <c r="AM15" i="38"/>
  <c r="AN8" i="38"/>
  <c r="AN15" i="38"/>
  <c r="AO8" i="38"/>
  <c r="AO15" i="38"/>
  <c r="AP8" i="38"/>
  <c r="AP15" i="38"/>
  <c r="AQ8" i="38"/>
  <c r="AQ15" i="38"/>
  <c r="AS10" i="38"/>
  <c r="X33" i="38"/>
  <c r="Z33" i="38"/>
  <c r="AA33" i="38"/>
  <c r="AB33" i="38"/>
  <c r="AQ31" i="38"/>
  <c r="AP31" i="38"/>
  <c r="AO31" i="38"/>
  <c r="AN31" i="38"/>
  <c r="AM31" i="38"/>
  <c r="AL31" i="38"/>
  <c r="AK31" i="38"/>
  <c r="AJ31" i="38"/>
  <c r="AI31" i="38"/>
  <c r="AH31" i="38"/>
  <c r="AG31" i="38"/>
  <c r="AF31" i="38"/>
  <c r="AE31" i="38"/>
  <c r="AD31" i="38"/>
  <c r="AS30" i="38"/>
  <c r="AS12" i="38"/>
  <c r="AS11" i="38"/>
  <c r="R31" i="38"/>
  <c r="O31" i="38"/>
  <c r="M31" i="38"/>
  <c r="Q31" i="38"/>
  <c r="J31" i="38"/>
  <c r="S31" i="38"/>
  <c r="AC31" i="38"/>
  <c r="Y31" i="38"/>
  <c r="Y33" i="38"/>
  <c r="V31" i="38"/>
  <c r="U31" i="38"/>
  <c r="L31" i="38"/>
  <c r="K31" i="38"/>
  <c r="U15" i="38"/>
  <c r="Q15" i="38"/>
  <c r="K15" i="38"/>
  <c r="I8" i="38"/>
  <c r="I15" i="38"/>
  <c r="K12" i="36"/>
  <c r="L12" i="36"/>
  <c r="P17" i="33"/>
  <c r="P18" i="33"/>
  <c r="P19" i="33"/>
  <c r="P20" i="33"/>
  <c r="P21" i="33"/>
  <c r="P22" i="33"/>
  <c r="P15" i="33"/>
  <c r="P14" i="33"/>
  <c r="D5" i="31"/>
  <c r="G8" i="31"/>
  <c r="F10" i="31"/>
  <c r="F8" i="31"/>
  <c r="F13" i="31"/>
  <c r="G13" i="31"/>
  <c r="G18" i="31"/>
  <c r="G20" i="31"/>
  <c r="F24" i="31"/>
  <c r="G24" i="31"/>
  <c r="F29" i="31"/>
  <c r="G29" i="31"/>
  <c r="F30" i="31"/>
  <c r="F34" i="31"/>
  <c r="G34" i="31"/>
  <c r="F37" i="31"/>
  <c r="G37" i="31"/>
  <c r="L8" i="33"/>
  <c r="N8" i="33"/>
  <c r="P8" i="33"/>
  <c r="L7" i="33"/>
  <c r="N7" i="33"/>
  <c r="P7" i="33"/>
  <c r="I8" i="33"/>
  <c r="I7" i="33"/>
  <c r="AK33" i="38"/>
  <c r="M33" i="38"/>
  <c r="AS8" i="38"/>
  <c r="AS15" i="38"/>
  <c r="F49" i="33"/>
  <c r="P31" i="38"/>
  <c r="P33" i="38"/>
  <c r="AP33" i="38"/>
  <c r="AN33" i="38"/>
  <c r="P12" i="33"/>
  <c r="AL33" i="38"/>
  <c r="AJ33" i="38"/>
  <c r="AH33" i="38"/>
  <c r="AF33" i="38"/>
  <c r="AD33" i="38"/>
  <c r="K33" i="38"/>
  <c r="AG33" i="38"/>
  <c r="AO33" i="38"/>
  <c r="L33" i="38"/>
  <c r="U33" i="38"/>
  <c r="AC33" i="38"/>
  <c r="AQ33" i="38"/>
  <c r="AM33" i="38"/>
  <c r="AI33" i="38"/>
  <c r="AE33" i="38"/>
  <c r="S33" i="38"/>
  <c r="O33" i="38"/>
  <c r="F50" i="33"/>
  <c r="J33" i="38"/>
  <c r="Q33" i="38"/>
  <c r="R33" i="38"/>
  <c r="V33" i="38"/>
  <c r="I31" i="38"/>
  <c r="I33" i="38"/>
  <c r="P43" i="33"/>
  <c r="G30" i="31"/>
  <c r="N9" i="33"/>
  <c r="H9" i="33"/>
  <c r="G41" i="31"/>
  <c r="K9" i="33"/>
  <c r="J9" i="33"/>
  <c r="L9" i="33"/>
  <c r="I9" i="33"/>
  <c r="G9" i="33"/>
  <c r="F7" i="33"/>
  <c r="F8" i="33"/>
  <c r="T11" i="11"/>
  <c r="S62" i="8"/>
  <c r="T62" i="8"/>
  <c r="S61" i="8"/>
  <c r="T61" i="8"/>
  <c r="T11" i="8"/>
  <c r="T11" i="7"/>
  <c r="T17" i="6"/>
  <c r="T62" i="5"/>
  <c r="T61" i="5"/>
  <c r="T41" i="15"/>
  <c r="T19" i="15"/>
  <c r="T12" i="15"/>
  <c r="T20" i="14"/>
  <c r="T21" i="14"/>
  <c r="T41" i="14"/>
  <c r="T19" i="14"/>
  <c r="T41" i="13"/>
  <c r="T41" i="12"/>
  <c r="T41" i="11"/>
  <c r="T65" i="10"/>
  <c r="T21" i="9"/>
  <c r="T41" i="9"/>
  <c r="T14" i="9"/>
  <c r="T13" i="9"/>
  <c r="T15" i="9"/>
  <c r="T12" i="9"/>
  <c r="T13" i="7"/>
  <c r="T14" i="7"/>
  <c r="T15" i="7"/>
  <c r="T16" i="7"/>
  <c r="T13" i="6"/>
  <c r="T15" i="6"/>
  <c r="T16" i="6"/>
  <c r="Q13" i="5"/>
  <c r="T13" i="5"/>
  <c r="Q14" i="5"/>
  <c r="Q15" i="5"/>
  <c r="T15" i="5"/>
  <c r="Q16" i="5"/>
  <c r="T16" i="5"/>
  <c r="Q12" i="5"/>
  <c r="T60" i="5"/>
  <c r="T67" i="5"/>
  <c r="T11" i="5"/>
  <c r="S43" i="5"/>
  <c r="T43" i="5"/>
  <c r="S44" i="5"/>
  <c r="T44" i="5"/>
  <c r="S45" i="5"/>
  <c r="T45" i="5"/>
  <c r="S46" i="5"/>
  <c r="T46" i="5"/>
  <c r="S47" i="5"/>
  <c r="T47" i="5"/>
  <c r="S48" i="5"/>
  <c r="T48" i="5"/>
  <c r="S49" i="5"/>
  <c r="T49" i="5"/>
  <c r="S50" i="5"/>
  <c r="T50" i="5"/>
  <c r="S52" i="5"/>
  <c r="T52" i="5"/>
  <c r="S53" i="5"/>
  <c r="T53" i="5"/>
  <c r="S54" i="5"/>
  <c r="T54" i="5"/>
  <c r="S55" i="5"/>
  <c r="T55" i="5"/>
  <c r="S56" i="5"/>
  <c r="T56" i="5"/>
  <c r="S57" i="5"/>
  <c r="T57" i="5"/>
  <c r="S58" i="5"/>
  <c r="T58" i="5"/>
  <c r="S59" i="5"/>
  <c r="T59" i="5"/>
  <c r="S42" i="5"/>
  <c r="T42" i="5"/>
  <c r="S23" i="5"/>
  <c r="T23" i="5"/>
  <c r="S24" i="5"/>
  <c r="T24" i="5"/>
  <c r="S25" i="5"/>
  <c r="T25" i="5"/>
  <c r="S26" i="5"/>
  <c r="T26" i="5"/>
  <c r="S27" i="5"/>
  <c r="T27" i="5"/>
  <c r="S28" i="5"/>
  <c r="T28" i="5"/>
  <c r="S29" i="5"/>
  <c r="T29" i="5"/>
  <c r="S30" i="5"/>
  <c r="T30" i="5"/>
  <c r="S31" i="5"/>
  <c r="T31" i="5"/>
  <c r="S32" i="5"/>
  <c r="T32" i="5"/>
  <c r="S33" i="5"/>
  <c r="T33" i="5"/>
  <c r="S34" i="5"/>
  <c r="T34" i="5"/>
  <c r="S35" i="5"/>
  <c r="T35" i="5"/>
  <c r="S36" i="5"/>
  <c r="T36" i="5"/>
  <c r="S37" i="5"/>
  <c r="T37" i="5"/>
  <c r="S38" i="5"/>
  <c r="T38" i="5"/>
  <c r="S39" i="5"/>
  <c r="T39" i="5"/>
  <c r="S40" i="5"/>
  <c r="T40" i="5"/>
  <c r="S22" i="5"/>
  <c r="T22" i="5"/>
  <c r="S20" i="5"/>
  <c r="S13" i="5"/>
  <c r="S14" i="5"/>
  <c r="S15" i="5"/>
  <c r="S16" i="5"/>
  <c r="S12" i="5"/>
  <c r="S43" i="8"/>
  <c r="T43" i="8"/>
  <c r="S44" i="8"/>
  <c r="T44" i="8"/>
  <c r="S45" i="8"/>
  <c r="T45" i="8"/>
  <c r="S46" i="8"/>
  <c r="T46" i="8"/>
  <c r="S47" i="8"/>
  <c r="T47" i="8"/>
  <c r="S48" i="8"/>
  <c r="T48" i="8"/>
  <c r="S49" i="8"/>
  <c r="T49" i="8"/>
  <c r="S50" i="8"/>
  <c r="T50" i="8"/>
  <c r="S52" i="8"/>
  <c r="T52" i="8"/>
  <c r="S53" i="8"/>
  <c r="T53" i="8"/>
  <c r="S54" i="8"/>
  <c r="T54" i="8"/>
  <c r="S55" i="8"/>
  <c r="T55" i="8"/>
  <c r="S56" i="8"/>
  <c r="T56" i="8"/>
  <c r="S57" i="8"/>
  <c r="T57" i="8"/>
  <c r="S58" i="8"/>
  <c r="T58" i="8"/>
  <c r="S59" i="8"/>
  <c r="T59" i="8"/>
  <c r="S42" i="8"/>
  <c r="T42" i="8"/>
  <c r="S23" i="8"/>
  <c r="T23" i="8"/>
  <c r="S24" i="8"/>
  <c r="T24" i="8"/>
  <c r="S25" i="8"/>
  <c r="T25" i="8"/>
  <c r="S26" i="8"/>
  <c r="T26" i="8"/>
  <c r="S27" i="8"/>
  <c r="T27" i="8"/>
  <c r="S28" i="8"/>
  <c r="T28" i="8"/>
  <c r="S29" i="8"/>
  <c r="T29" i="8"/>
  <c r="S30" i="8"/>
  <c r="T30" i="8"/>
  <c r="S31" i="8"/>
  <c r="T31" i="8"/>
  <c r="S32" i="8"/>
  <c r="T32" i="8"/>
  <c r="S33" i="8"/>
  <c r="T33" i="8"/>
  <c r="S34" i="8"/>
  <c r="T34" i="8"/>
  <c r="S35" i="8"/>
  <c r="S36" i="8"/>
  <c r="T36" i="8"/>
  <c r="S37" i="8"/>
  <c r="T37" i="8"/>
  <c r="S38" i="8"/>
  <c r="T38" i="8"/>
  <c r="S39" i="8"/>
  <c r="S40" i="8"/>
  <c r="T40" i="8"/>
  <c r="S22" i="8"/>
  <c r="T22" i="8"/>
  <c r="S19" i="8"/>
  <c r="S20" i="8"/>
  <c r="T20" i="8"/>
  <c r="S43" i="12"/>
  <c r="T43" i="12"/>
  <c r="S44" i="12"/>
  <c r="T44" i="12"/>
  <c r="S45" i="12"/>
  <c r="T45" i="12"/>
  <c r="S46" i="12"/>
  <c r="T46" i="12"/>
  <c r="S47" i="12"/>
  <c r="T47" i="12"/>
  <c r="S48" i="12"/>
  <c r="T48" i="12"/>
  <c r="S49" i="12"/>
  <c r="T49" i="12"/>
  <c r="S50" i="12"/>
  <c r="T50" i="12"/>
  <c r="S52" i="12"/>
  <c r="T52" i="12"/>
  <c r="S53" i="12"/>
  <c r="T53" i="12"/>
  <c r="S54" i="12"/>
  <c r="T54" i="12"/>
  <c r="S55" i="12"/>
  <c r="T55" i="12"/>
  <c r="S56" i="12"/>
  <c r="T56" i="12"/>
  <c r="S57" i="12"/>
  <c r="T57" i="12"/>
  <c r="S58" i="12"/>
  <c r="T58" i="12"/>
  <c r="S59" i="12"/>
  <c r="T59" i="12"/>
  <c r="S42" i="12"/>
  <c r="T42" i="12"/>
  <c r="S23" i="12"/>
  <c r="T23" i="12"/>
  <c r="S24" i="12"/>
  <c r="T24" i="12"/>
  <c r="S25" i="12"/>
  <c r="T25" i="12"/>
  <c r="S26" i="12"/>
  <c r="T26" i="12"/>
  <c r="S27" i="12"/>
  <c r="T27" i="12"/>
  <c r="S28" i="12"/>
  <c r="T28" i="12"/>
  <c r="S29" i="12"/>
  <c r="T29" i="12"/>
  <c r="S30" i="12"/>
  <c r="T30" i="12"/>
  <c r="S31" i="12"/>
  <c r="T31" i="12"/>
  <c r="S32" i="12"/>
  <c r="T32" i="12"/>
  <c r="S33" i="12"/>
  <c r="T33" i="12"/>
  <c r="S34" i="12"/>
  <c r="T34" i="12"/>
  <c r="S35" i="12"/>
  <c r="T35" i="12"/>
  <c r="S36" i="12"/>
  <c r="T36" i="12"/>
  <c r="S37" i="12"/>
  <c r="T37" i="12"/>
  <c r="S38" i="12"/>
  <c r="T38" i="12"/>
  <c r="S39" i="12"/>
  <c r="T39" i="12"/>
  <c r="S40" i="12"/>
  <c r="T40" i="12"/>
  <c r="S22" i="12"/>
  <c r="T22" i="12"/>
  <c r="S13" i="12"/>
  <c r="T13" i="12"/>
  <c r="S14" i="12"/>
  <c r="T14" i="12"/>
  <c r="S15" i="12"/>
  <c r="T15" i="12"/>
  <c r="S16" i="12"/>
  <c r="S88" i="24"/>
  <c r="S62" i="24"/>
  <c r="S61" i="24"/>
  <c r="S88" i="20"/>
  <c r="S62" i="20"/>
  <c r="S61" i="20"/>
  <c r="S88" i="12"/>
  <c r="S62" i="12"/>
  <c r="S61" i="12"/>
  <c r="R51" i="5"/>
  <c r="S51" i="5"/>
  <c r="T51" i="5"/>
  <c r="R51" i="8"/>
  <c r="S51" i="8"/>
  <c r="T51" i="8"/>
  <c r="R51" i="12"/>
  <c r="S51" i="12"/>
  <c r="T51" i="12"/>
  <c r="R51" i="20"/>
  <c r="R51" i="24"/>
  <c r="S82" i="28"/>
  <c r="S73" i="28"/>
  <c r="S63" i="28"/>
  <c r="S64" i="27"/>
  <c r="S63" i="27"/>
  <c r="S78" i="26"/>
  <c r="S63" i="26"/>
  <c r="S63" i="25"/>
  <c r="S64" i="25"/>
  <c r="S65" i="25"/>
  <c r="S88" i="28"/>
  <c r="S62" i="28"/>
  <c r="S61" i="28"/>
  <c r="S88" i="27"/>
  <c r="S62" i="27"/>
  <c r="S61" i="27"/>
  <c r="S88" i="26"/>
  <c r="S62" i="26"/>
  <c r="S61" i="26"/>
  <c r="S88" i="25"/>
  <c r="S62" i="25"/>
  <c r="S61" i="25"/>
  <c r="R51" i="28"/>
  <c r="R51" i="27"/>
  <c r="R51" i="26"/>
  <c r="R51" i="25"/>
  <c r="R51" i="23"/>
  <c r="Q51" i="26"/>
  <c r="Q51" i="25"/>
  <c r="S63" i="23"/>
  <c r="S64" i="23"/>
  <c r="S65" i="23"/>
  <c r="S63" i="22"/>
  <c r="S43" i="22"/>
  <c r="S44" i="22"/>
  <c r="S45" i="22"/>
  <c r="S46" i="22"/>
  <c r="S47" i="22"/>
  <c r="S48" i="22"/>
  <c r="S49" i="22"/>
  <c r="S50" i="22"/>
  <c r="S52" i="22"/>
  <c r="S53" i="22"/>
  <c r="S54" i="22"/>
  <c r="S55" i="22"/>
  <c r="S56" i="22"/>
  <c r="S57" i="22"/>
  <c r="S58" i="22"/>
  <c r="S59" i="22"/>
  <c r="S42" i="22"/>
  <c r="S23" i="22"/>
  <c r="S24" i="22"/>
  <c r="S25" i="22"/>
  <c r="S26" i="22"/>
  <c r="S27" i="22"/>
  <c r="S28" i="22"/>
  <c r="S29" i="22"/>
  <c r="S30" i="22"/>
  <c r="S31" i="22"/>
  <c r="S32" i="22"/>
  <c r="S33" i="22"/>
  <c r="S34" i="22"/>
  <c r="S35" i="22"/>
  <c r="S36" i="22"/>
  <c r="S37" i="22"/>
  <c r="S38" i="22"/>
  <c r="S39" i="22"/>
  <c r="S40" i="22"/>
  <c r="S22" i="22"/>
  <c r="S13" i="22"/>
  <c r="S14" i="22"/>
  <c r="S15" i="22"/>
  <c r="S16" i="22"/>
  <c r="S77" i="21"/>
  <c r="S78" i="21"/>
  <c r="S79" i="21"/>
  <c r="S80" i="21"/>
  <c r="S81" i="21"/>
  <c r="S82" i="21"/>
  <c r="S83" i="21"/>
  <c r="S84" i="21"/>
  <c r="S85" i="21"/>
  <c r="S86" i="21"/>
  <c r="S87" i="21"/>
  <c r="S88" i="21"/>
  <c r="S76" i="21"/>
  <c r="S68" i="21"/>
  <c r="S69" i="21"/>
  <c r="S70" i="21"/>
  <c r="S71" i="21"/>
  <c r="S72" i="21"/>
  <c r="S73" i="21"/>
  <c r="S74" i="21"/>
  <c r="S67" i="21"/>
  <c r="S63" i="21"/>
  <c r="S43" i="21"/>
  <c r="S44" i="21"/>
  <c r="S45" i="21"/>
  <c r="S46" i="21"/>
  <c r="S47" i="21"/>
  <c r="S48" i="21"/>
  <c r="S49" i="21"/>
  <c r="S50" i="21"/>
  <c r="S52" i="21"/>
  <c r="S53" i="21"/>
  <c r="S54" i="21"/>
  <c r="S55" i="21"/>
  <c r="S56" i="21"/>
  <c r="S57" i="21"/>
  <c r="S58" i="21"/>
  <c r="S59" i="21"/>
  <c r="S42" i="21"/>
  <c r="S23" i="21"/>
  <c r="S24" i="21"/>
  <c r="S25" i="21"/>
  <c r="S26" i="21"/>
  <c r="S27" i="21"/>
  <c r="S28" i="21"/>
  <c r="S29" i="21"/>
  <c r="S30" i="21"/>
  <c r="S31" i="21"/>
  <c r="S32" i="21"/>
  <c r="S33" i="21"/>
  <c r="S34" i="21"/>
  <c r="S35" i="21"/>
  <c r="S36" i="21"/>
  <c r="S37" i="21"/>
  <c r="S38" i="21"/>
  <c r="S39" i="21"/>
  <c r="S40" i="21"/>
  <c r="S22" i="21"/>
  <c r="S13" i="21"/>
  <c r="S14" i="21"/>
  <c r="S15" i="21"/>
  <c r="S16" i="21"/>
  <c r="S88" i="23"/>
  <c r="S62" i="23"/>
  <c r="S61" i="23"/>
  <c r="S88" i="22"/>
  <c r="S62" i="22"/>
  <c r="S61" i="22"/>
  <c r="S62" i="21"/>
  <c r="S61" i="21"/>
  <c r="R51" i="22"/>
  <c r="R51" i="21"/>
  <c r="S51" i="21"/>
  <c r="Q51" i="23"/>
  <c r="Q51" i="22"/>
  <c r="S43" i="6"/>
  <c r="T43" i="6"/>
  <c r="S44" i="6"/>
  <c r="T44" i="6"/>
  <c r="S45" i="6"/>
  <c r="T45" i="6"/>
  <c r="S46" i="6"/>
  <c r="T46" i="6"/>
  <c r="S47" i="6"/>
  <c r="T47" i="6"/>
  <c r="S48" i="6"/>
  <c r="T48" i="6"/>
  <c r="S49" i="6"/>
  <c r="T49" i="6"/>
  <c r="S50" i="6"/>
  <c r="T50" i="6"/>
  <c r="S52" i="6"/>
  <c r="T52" i="6"/>
  <c r="S54" i="6"/>
  <c r="T54" i="6"/>
  <c r="S55" i="6"/>
  <c r="T55" i="6"/>
  <c r="S56" i="6"/>
  <c r="T56" i="6"/>
  <c r="S57" i="6"/>
  <c r="T57" i="6"/>
  <c r="S58" i="6"/>
  <c r="T58" i="6"/>
  <c r="S59" i="6"/>
  <c r="T59" i="6"/>
  <c r="S42" i="6"/>
  <c r="T42" i="6"/>
  <c r="S23" i="6"/>
  <c r="T23" i="6"/>
  <c r="S24" i="6"/>
  <c r="T24" i="6"/>
  <c r="S25" i="6"/>
  <c r="T25" i="6"/>
  <c r="S26" i="6"/>
  <c r="T26" i="6"/>
  <c r="S27" i="6"/>
  <c r="T27" i="6"/>
  <c r="S28" i="6"/>
  <c r="T28" i="6"/>
  <c r="S29" i="6"/>
  <c r="T29" i="6"/>
  <c r="S30" i="6"/>
  <c r="T30" i="6"/>
  <c r="S31" i="6"/>
  <c r="T31" i="6"/>
  <c r="S32" i="6"/>
  <c r="T32" i="6"/>
  <c r="S33" i="6"/>
  <c r="T33" i="6"/>
  <c r="S34" i="6"/>
  <c r="T34" i="6"/>
  <c r="S35" i="6"/>
  <c r="T35" i="6"/>
  <c r="S36" i="6"/>
  <c r="T36" i="6"/>
  <c r="S37" i="6"/>
  <c r="T37" i="6"/>
  <c r="S38" i="6"/>
  <c r="T38" i="6"/>
  <c r="S39" i="6"/>
  <c r="T39" i="6"/>
  <c r="S40" i="6"/>
  <c r="T40" i="6"/>
  <c r="S22" i="6"/>
  <c r="T22" i="6"/>
  <c r="S14" i="6"/>
  <c r="T14" i="6"/>
  <c r="S64" i="6"/>
  <c r="S63" i="6"/>
  <c r="T63" i="6"/>
  <c r="S62" i="6"/>
  <c r="T62" i="6"/>
  <c r="S61" i="6"/>
  <c r="T61" i="6"/>
  <c r="R51" i="6"/>
  <c r="S51" i="6"/>
  <c r="T51" i="6"/>
  <c r="S43" i="7"/>
  <c r="T43" i="7"/>
  <c r="S44" i="7"/>
  <c r="T44" i="7"/>
  <c r="S45" i="7"/>
  <c r="T45" i="7"/>
  <c r="S46" i="7"/>
  <c r="T46" i="7"/>
  <c r="S47" i="7"/>
  <c r="T47" i="7"/>
  <c r="S48" i="7"/>
  <c r="T48" i="7"/>
  <c r="S49" i="7"/>
  <c r="T49" i="7"/>
  <c r="S50" i="7"/>
  <c r="T50" i="7"/>
  <c r="S52" i="7"/>
  <c r="T52" i="7"/>
  <c r="S53" i="7"/>
  <c r="T53" i="7"/>
  <c r="S54" i="7"/>
  <c r="T54" i="7"/>
  <c r="S55" i="7"/>
  <c r="T55" i="7"/>
  <c r="S56" i="7"/>
  <c r="T56" i="7"/>
  <c r="S57" i="7"/>
  <c r="T57" i="7"/>
  <c r="S58" i="7"/>
  <c r="T58" i="7"/>
  <c r="S59" i="7"/>
  <c r="T59" i="7"/>
  <c r="S42" i="7"/>
  <c r="T42" i="7"/>
  <c r="S23" i="7"/>
  <c r="T23" i="7"/>
  <c r="S24" i="7"/>
  <c r="T24" i="7"/>
  <c r="S25" i="7"/>
  <c r="T25" i="7"/>
  <c r="S26" i="7"/>
  <c r="T26" i="7"/>
  <c r="S27" i="7"/>
  <c r="T27" i="7"/>
  <c r="S28" i="7"/>
  <c r="T28" i="7"/>
  <c r="S29" i="7"/>
  <c r="T29" i="7"/>
  <c r="S30" i="7"/>
  <c r="T30" i="7"/>
  <c r="S31" i="7"/>
  <c r="T31" i="7"/>
  <c r="S32" i="7"/>
  <c r="T32" i="7"/>
  <c r="S33" i="7"/>
  <c r="T33" i="7"/>
  <c r="S34" i="7"/>
  <c r="T34" i="7"/>
  <c r="S35" i="7"/>
  <c r="T35" i="7"/>
  <c r="S36" i="7"/>
  <c r="T36" i="7"/>
  <c r="S37" i="7"/>
  <c r="T37" i="7"/>
  <c r="S38" i="7"/>
  <c r="T38" i="7"/>
  <c r="S39" i="7"/>
  <c r="T39" i="7"/>
  <c r="S40" i="7"/>
  <c r="T40" i="7"/>
  <c r="S22" i="7"/>
  <c r="T22" i="7"/>
  <c r="S64" i="7"/>
  <c r="T64" i="7"/>
  <c r="S63" i="7"/>
  <c r="T63" i="7"/>
  <c r="S62" i="7"/>
  <c r="T62" i="7"/>
  <c r="S61" i="7"/>
  <c r="T61" i="7"/>
  <c r="R51" i="7"/>
  <c r="S51" i="7"/>
  <c r="T51" i="7"/>
  <c r="S64" i="8"/>
  <c r="S63" i="8"/>
  <c r="T63" i="8"/>
  <c r="T60" i="8"/>
  <c r="T67" i="8"/>
  <c r="Q51" i="13"/>
  <c r="Q51" i="10"/>
  <c r="Q51" i="9"/>
  <c r="S44" i="9"/>
  <c r="T44" i="9"/>
  <c r="S45" i="9"/>
  <c r="T45" i="9"/>
  <c r="S46" i="9"/>
  <c r="T46" i="9"/>
  <c r="S47" i="9"/>
  <c r="T47" i="9"/>
  <c r="S48" i="9"/>
  <c r="T48" i="9"/>
  <c r="S49" i="9"/>
  <c r="T49" i="9"/>
  <c r="S50" i="9"/>
  <c r="T50" i="9"/>
  <c r="S52" i="9"/>
  <c r="T52" i="9"/>
  <c r="S53" i="9"/>
  <c r="T53" i="9"/>
  <c r="S54" i="9"/>
  <c r="T54" i="9"/>
  <c r="S55" i="9"/>
  <c r="T55" i="9"/>
  <c r="S56" i="9"/>
  <c r="T56" i="9"/>
  <c r="S57" i="9"/>
  <c r="T57" i="9"/>
  <c r="S58" i="9"/>
  <c r="T58" i="9"/>
  <c r="S59" i="9"/>
  <c r="T59" i="9"/>
  <c r="S42" i="9"/>
  <c r="T42" i="9"/>
  <c r="S23" i="9"/>
  <c r="T23" i="9"/>
  <c r="S24" i="9"/>
  <c r="T24" i="9"/>
  <c r="S25" i="9"/>
  <c r="T25" i="9"/>
  <c r="S26" i="9"/>
  <c r="T26" i="9"/>
  <c r="S27" i="9"/>
  <c r="T27" i="9"/>
  <c r="S28" i="9"/>
  <c r="T28" i="9"/>
  <c r="S29" i="9"/>
  <c r="T29" i="9"/>
  <c r="S30" i="9"/>
  <c r="T30" i="9"/>
  <c r="S31" i="9"/>
  <c r="T31" i="9"/>
  <c r="S32" i="9"/>
  <c r="T32" i="9"/>
  <c r="S33" i="9"/>
  <c r="T33" i="9"/>
  <c r="S34" i="9"/>
  <c r="T34" i="9"/>
  <c r="S35" i="9"/>
  <c r="T35" i="9"/>
  <c r="S36" i="9"/>
  <c r="T36" i="9"/>
  <c r="S37" i="9"/>
  <c r="T37" i="9"/>
  <c r="S38" i="9"/>
  <c r="T38" i="9"/>
  <c r="S39" i="9"/>
  <c r="T39" i="9"/>
  <c r="S40" i="9"/>
  <c r="T40" i="9"/>
  <c r="S22" i="9"/>
  <c r="T22" i="9"/>
  <c r="S20" i="9"/>
  <c r="T20" i="9"/>
  <c r="R51" i="9"/>
  <c r="S88" i="9"/>
  <c r="S87" i="9"/>
  <c r="S86" i="9"/>
  <c r="S85" i="9"/>
  <c r="S84" i="9"/>
  <c r="S83" i="9"/>
  <c r="S82" i="9"/>
  <c r="S81" i="9"/>
  <c r="S80" i="9"/>
  <c r="S79" i="9"/>
  <c r="S78" i="9"/>
  <c r="S77" i="9"/>
  <c r="S76" i="9"/>
  <c r="S74" i="9"/>
  <c r="S73" i="9"/>
  <c r="S72" i="9"/>
  <c r="S71" i="9"/>
  <c r="S70" i="9"/>
  <c r="S69" i="9"/>
  <c r="S68" i="9"/>
  <c r="S67" i="9"/>
  <c r="S64" i="9"/>
  <c r="T64" i="9"/>
  <c r="S63" i="9"/>
  <c r="T63" i="9"/>
  <c r="S62" i="9"/>
  <c r="T62" i="9"/>
  <c r="S61" i="9"/>
  <c r="T61" i="9"/>
  <c r="S43" i="10"/>
  <c r="T43" i="10"/>
  <c r="S44" i="10"/>
  <c r="T44" i="10"/>
  <c r="S45" i="10"/>
  <c r="T45" i="10"/>
  <c r="S46" i="10"/>
  <c r="T46" i="10"/>
  <c r="S47" i="10"/>
  <c r="T47" i="10"/>
  <c r="S48" i="10"/>
  <c r="T48" i="10"/>
  <c r="S49" i="10"/>
  <c r="T49" i="10"/>
  <c r="S50" i="10"/>
  <c r="T50" i="10"/>
  <c r="S52" i="10"/>
  <c r="T52" i="10"/>
  <c r="S53" i="10"/>
  <c r="T53" i="10"/>
  <c r="S54" i="10"/>
  <c r="T54" i="10"/>
  <c r="S55" i="10"/>
  <c r="T55" i="10"/>
  <c r="S56" i="10"/>
  <c r="T56" i="10"/>
  <c r="S57" i="10"/>
  <c r="T57" i="10"/>
  <c r="S58" i="10"/>
  <c r="T58" i="10"/>
  <c r="S59" i="10"/>
  <c r="T59" i="10"/>
  <c r="S42" i="10"/>
  <c r="T42" i="10"/>
  <c r="S23" i="10"/>
  <c r="T23" i="10"/>
  <c r="S24" i="10"/>
  <c r="T24" i="10"/>
  <c r="S25" i="10"/>
  <c r="T25" i="10"/>
  <c r="S26" i="10"/>
  <c r="T26" i="10"/>
  <c r="S27" i="10"/>
  <c r="T27" i="10"/>
  <c r="S28" i="10"/>
  <c r="T28" i="10"/>
  <c r="S29" i="10"/>
  <c r="T29" i="10"/>
  <c r="S30" i="10"/>
  <c r="T30" i="10"/>
  <c r="S31" i="10"/>
  <c r="T31" i="10"/>
  <c r="S32" i="10"/>
  <c r="T32" i="10"/>
  <c r="S33" i="10"/>
  <c r="T33" i="10"/>
  <c r="S34" i="10"/>
  <c r="T34" i="10"/>
  <c r="S35" i="10"/>
  <c r="T35" i="10"/>
  <c r="S36" i="10"/>
  <c r="T36" i="10"/>
  <c r="S37" i="10"/>
  <c r="T37" i="10"/>
  <c r="S38" i="10"/>
  <c r="T38" i="10"/>
  <c r="S39" i="10"/>
  <c r="T39" i="10"/>
  <c r="S40" i="10"/>
  <c r="T40" i="10"/>
  <c r="S22" i="10"/>
  <c r="T22" i="10"/>
  <c r="S20" i="10"/>
  <c r="T20" i="10"/>
  <c r="S13" i="10"/>
  <c r="T13" i="10"/>
  <c r="S14" i="10"/>
  <c r="S15" i="10"/>
  <c r="T15" i="10"/>
  <c r="S16" i="10"/>
  <c r="T16" i="10"/>
  <c r="R51" i="10"/>
  <c r="S51" i="10"/>
  <c r="T51" i="10"/>
  <c r="S64" i="10"/>
  <c r="T64" i="10"/>
  <c r="S63" i="10"/>
  <c r="T63" i="10"/>
  <c r="S62" i="10"/>
  <c r="T62" i="10"/>
  <c r="S61" i="10"/>
  <c r="T61" i="10"/>
  <c r="S64" i="11"/>
  <c r="T64" i="11"/>
  <c r="S43" i="11"/>
  <c r="T43" i="11"/>
  <c r="S44" i="11"/>
  <c r="T44" i="11"/>
  <c r="S45" i="11"/>
  <c r="T45" i="11"/>
  <c r="S46" i="11"/>
  <c r="T46" i="11"/>
  <c r="S47" i="11"/>
  <c r="T47" i="11"/>
  <c r="S48" i="11"/>
  <c r="T48" i="11"/>
  <c r="S49" i="11"/>
  <c r="T49" i="11"/>
  <c r="S50" i="11"/>
  <c r="T50" i="11"/>
  <c r="S52" i="11"/>
  <c r="T52" i="11"/>
  <c r="S53" i="11"/>
  <c r="T53" i="11"/>
  <c r="S54" i="11"/>
  <c r="T54" i="11"/>
  <c r="S55" i="11"/>
  <c r="T55" i="11"/>
  <c r="S56" i="11"/>
  <c r="T56" i="11"/>
  <c r="S57" i="11"/>
  <c r="T57" i="11"/>
  <c r="S58" i="11"/>
  <c r="T58" i="11"/>
  <c r="S59" i="11"/>
  <c r="T59" i="11"/>
  <c r="S42" i="11"/>
  <c r="T42" i="11"/>
  <c r="S23" i="11"/>
  <c r="T23" i="11"/>
  <c r="S24" i="11"/>
  <c r="T24" i="11"/>
  <c r="S25" i="11"/>
  <c r="T25" i="11"/>
  <c r="S26" i="11"/>
  <c r="T26" i="11"/>
  <c r="S27" i="11"/>
  <c r="T27" i="11"/>
  <c r="S28" i="11"/>
  <c r="T28" i="11"/>
  <c r="S29" i="11"/>
  <c r="T29" i="11"/>
  <c r="S30" i="11"/>
  <c r="T30" i="11"/>
  <c r="S31" i="11"/>
  <c r="T31" i="11"/>
  <c r="S32" i="11"/>
  <c r="T32" i="11"/>
  <c r="S33" i="11"/>
  <c r="T33" i="11"/>
  <c r="S34" i="11"/>
  <c r="T34" i="11"/>
  <c r="S35" i="11"/>
  <c r="T35" i="11"/>
  <c r="S36" i="11"/>
  <c r="T36" i="11"/>
  <c r="S37" i="11"/>
  <c r="T37" i="11"/>
  <c r="S38" i="11"/>
  <c r="T38" i="11"/>
  <c r="S39" i="11"/>
  <c r="T39" i="11"/>
  <c r="S40" i="11"/>
  <c r="T40" i="11"/>
  <c r="S22" i="11"/>
  <c r="T22" i="11"/>
  <c r="S20" i="11"/>
  <c r="T20" i="11"/>
  <c r="S18" i="11"/>
  <c r="T18" i="11"/>
  <c r="S13" i="11"/>
  <c r="S14" i="11"/>
  <c r="S15" i="11"/>
  <c r="S16" i="11"/>
  <c r="R51" i="11"/>
  <c r="S51" i="11"/>
  <c r="T51" i="11"/>
  <c r="S63" i="11"/>
  <c r="T63" i="11"/>
  <c r="S62" i="11"/>
  <c r="T62" i="11"/>
  <c r="S61" i="11"/>
  <c r="T61" i="11"/>
  <c r="S12" i="14"/>
  <c r="T12" i="14"/>
  <c r="S14" i="13"/>
  <c r="T14" i="13"/>
  <c r="S77" i="13"/>
  <c r="S78" i="13"/>
  <c r="S79" i="13"/>
  <c r="S80" i="13"/>
  <c r="S81" i="13"/>
  <c r="S82" i="13"/>
  <c r="S83" i="13"/>
  <c r="S84" i="13"/>
  <c r="S85" i="13"/>
  <c r="S86" i="13"/>
  <c r="S87" i="13"/>
  <c r="S88" i="13"/>
  <c r="S76" i="13"/>
  <c r="S43" i="13"/>
  <c r="T43" i="13"/>
  <c r="S44" i="13"/>
  <c r="T44" i="13"/>
  <c r="S45" i="13"/>
  <c r="T45" i="13"/>
  <c r="S46" i="13"/>
  <c r="T46" i="13"/>
  <c r="S47" i="13"/>
  <c r="T47" i="13"/>
  <c r="S48" i="13"/>
  <c r="T48" i="13"/>
  <c r="S49" i="13"/>
  <c r="T49" i="13"/>
  <c r="S50" i="13"/>
  <c r="T50" i="13"/>
  <c r="S52" i="13"/>
  <c r="T52" i="13"/>
  <c r="S53" i="13"/>
  <c r="T53" i="13"/>
  <c r="S54" i="13"/>
  <c r="T54" i="13"/>
  <c r="S55" i="13"/>
  <c r="T55" i="13"/>
  <c r="S56" i="13"/>
  <c r="T56" i="13"/>
  <c r="S57" i="13"/>
  <c r="T57" i="13"/>
  <c r="S58" i="13"/>
  <c r="T58" i="13"/>
  <c r="S59" i="13"/>
  <c r="T59" i="13"/>
  <c r="S42" i="13"/>
  <c r="T42" i="13"/>
  <c r="S23" i="13"/>
  <c r="T23" i="13"/>
  <c r="S24" i="13"/>
  <c r="T24" i="13"/>
  <c r="S25" i="13"/>
  <c r="T25" i="13"/>
  <c r="S26" i="13"/>
  <c r="T26" i="13"/>
  <c r="S27" i="13"/>
  <c r="T27" i="13"/>
  <c r="S28" i="13"/>
  <c r="T28" i="13"/>
  <c r="S29" i="13"/>
  <c r="T29" i="13"/>
  <c r="S30" i="13"/>
  <c r="T30" i="13"/>
  <c r="S31" i="13"/>
  <c r="T31" i="13"/>
  <c r="S32" i="13"/>
  <c r="T32" i="13"/>
  <c r="S33" i="13"/>
  <c r="T33" i="13"/>
  <c r="S34" i="13"/>
  <c r="T34" i="13"/>
  <c r="S35" i="13"/>
  <c r="T35" i="13"/>
  <c r="S36" i="13"/>
  <c r="T36" i="13"/>
  <c r="S37" i="13"/>
  <c r="T37" i="13"/>
  <c r="S38" i="13"/>
  <c r="T38" i="13"/>
  <c r="S39" i="13"/>
  <c r="T39" i="13"/>
  <c r="S40" i="13"/>
  <c r="T40" i="13"/>
  <c r="S22" i="13"/>
  <c r="T22" i="13"/>
  <c r="S63" i="13"/>
  <c r="T63" i="13"/>
  <c r="R51" i="13"/>
  <c r="S62" i="13"/>
  <c r="T62" i="13"/>
  <c r="S61" i="13"/>
  <c r="T61" i="13"/>
  <c r="S82" i="14"/>
  <c r="S83" i="14"/>
  <c r="S87" i="14"/>
  <c r="S64" i="14"/>
  <c r="T64" i="14"/>
  <c r="S63" i="14"/>
  <c r="T63" i="14"/>
  <c r="Q51" i="14"/>
  <c r="S43" i="14"/>
  <c r="T43" i="14"/>
  <c r="S44" i="14"/>
  <c r="T44" i="14"/>
  <c r="S45" i="14"/>
  <c r="T45" i="14"/>
  <c r="S46" i="14"/>
  <c r="T46" i="14"/>
  <c r="S47" i="14"/>
  <c r="T47" i="14"/>
  <c r="S48" i="14"/>
  <c r="T48" i="14"/>
  <c r="S49" i="14"/>
  <c r="T49" i="14"/>
  <c r="S50" i="14"/>
  <c r="T50" i="14"/>
  <c r="S52" i="14"/>
  <c r="T52" i="14"/>
  <c r="S53" i="14"/>
  <c r="T53" i="14"/>
  <c r="S54" i="14"/>
  <c r="T54" i="14"/>
  <c r="S55" i="14"/>
  <c r="T55" i="14"/>
  <c r="S56" i="14"/>
  <c r="T56" i="14"/>
  <c r="S57" i="14"/>
  <c r="T57" i="14"/>
  <c r="S58" i="14"/>
  <c r="T58" i="14"/>
  <c r="S59" i="14"/>
  <c r="T59" i="14"/>
  <c r="S42" i="14"/>
  <c r="T42" i="14"/>
  <c r="S23" i="14"/>
  <c r="T23" i="14"/>
  <c r="S24" i="14"/>
  <c r="T24" i="14"/>
  <c r="S25" i="14"/>
  <c r="T25" i="14"/>
  <c r="S26" i="14"/>
  <c r="T26" i="14"/>
  <c r="S27" i="14"/>
  <c r="T27" i="14"/>
  <c r="S28" i="14"/>
  <c r="T28" i="14"/>
  <c r="S29" i="14"/>
  <c r="T29" i="14"/>
  <c r="S30" i="14"/>
  <c r="T30" i="14"/>
  <c r="S31" i="14"/>
  <c r="T31" i="14"/>
  <c r="S32" i="14"/>
  <c r="T32" i="14"/>
  <c r="S33" i="14"/>
  <c r="T33" i="14"/>
  <c r="S34" i="14"/>
  <c r="T34" i="14"/>
  <c r="S35" i="14"/>
  <c r="T35" i="14"/>
  <c r="S36" i="14"/>
  <c r="T36" i="14"/>
  <c r="S37" i="14"/>
  <c r="T37" i="14"/>
  <c r="S38" i="14"/>
  <c r="T38" i="14"/>
  <c r="S39" i="14"/>
  <c r="T39" i="14"/>
  <c r="S40" i="14"/>
  <c r="T40" i="14"/>
  <c r="S22" i="14"/>
  <c r="T22" i="14"/>
  <c r="S18" i="14"/>
  <c r="T18" i="14"/>
  <c r="R51" i="14"/>
  <c r="S51" i="14"/>
  <c r="T51" i="14"/>
  <c r="S88" i="14"/>
  <c r="S62" i="14"/>
  <c r="T62" i="14"/>
  <c r="S61" i="14"/>
  <c r="T61" i="14"/>
  <c r="S51" i="9"/>
  <c r="T51" i="9"/>
  <c r="S51" i="22"/>
  <c r="S51" i="13"/>
  <c r="T51" i="13"/>
  <c r="T41" i="10"/>
  <c r="T60" i="10"/>
  <c r="T67" i="10"/>
  <c r="T21" i="10"/>
  <c r="T21" i="8"/>
  <c r="T41" i="8"/>
  <c r="T41" i="7"/>
  <c r="T60" i="7"/>
  <c r="T67" i="7"/>
  <c r="T21" i="7"/>
  <c r="T60" i="6"/>
  <c r="T67" i="6"/>
  <c r="T11" i="6"/>
  <c r="T21" i="6"/>
  <c r="T21" i="5"/>
  <c r="T41" i="5"/>
  <c r="S65" i="16"/>
  <c r="T65" i="16"/>
  <c r="S64" i="16"/>
  <c r="T64" i="16"/>
  <c r="S63" i="16"/>
  <c r="T63" i="16"/>
  <c r="S82" i="16"/>
  <c r="S87" i="16"/>
  <c r="Q14" i="16"/>
  <c r="S14" i="16"/>
  <c r="T14" i="16"/>
  <c r="Q15" i="16"/>
  <c r="S15" i="16"/>
  <c r="T15" i="16"/>
  <c r="Q16" i="16"/>
  <c r="Q18" i="16"/>
  <c r="Q19" i="16"/>
  <c r="S19" i="16"/>
  <c r="T19" i="16"/>
  <c r="Q20" i="16"/>
  <c r="Q22" i="16"/>
  <c r="S22" i="16"/>
  <c r="T22" i="16"/>
  <c r="Q23" i="16"/>
  <c r="S23" i="16"/>
  <c r="T23" i="16"/>
  <c r="Q24" i="16"/>
  <c r="Q25" i="16"/>
  <c r="Q26" i="16"/>
  <c r="S26" i="16"/>
  <c r="T26" i="16"/>
  <c r="Q27" i="16"/>
  <c r="S27" i="16"/>
  <c r="T27" i="16"/>
  <c r="Q28" i="16"/>
  <c r="S28" i="16"/>
  <c r="T28" i="16"/>
  <c r="Q29" i="16"/>
  <c r="S29" i="16"/>
  <c r="T29" i="16"/>
  <c r="Q30" i="16"/>
  <c r="S30" i="16"/>
  <c r="T30" i="16"/>
  <c r="Q31" i="16"/>
  <c r="S31" i="16"/>
  <c r="T31" i="16"/>
  <c r="Q32" i="16"/>
  <c r="Q33" i="16"/>
  <c r="Q34" i="16"/>
  <c r="S34" i="16"/>
  <c r="T34" i="16"/>
  <c r="Q35" i="16"/>
  <c r="S35" i="16"/>
  <c r="T35" i="16"/>
  <c r="Q36" i="16"/>
  <c r="S36" i="16"/>
  <c r="T36" i="16"/>
  <c r="Q37" i="16"/>
  <c r="S37" i="16"/>
  <c r="T37" i="16"/>
  <c r="Q38" i="16"/>
  <c r="S38" i="16"/>
  <c r="T38" i="16"/>
  <c r="Q39" i="16"/>
  <c r="S39" i="16"/>
  <c r="T39" i="16"/>
  <c r="Q40" i="16"/>
  <c r="Q42" i="16"/>
  <c r="S42" i="16"/>
  <c r="T42" i="16"/>
  <c r="Q43" i="16"/>
  <c r="S43" i="16"/>
  <c r="T43" i="16"/>
  <c r="Q44" i="16"/>
  <c r="S44" i="16"/>
  <c r="T44" i="16"/>
  <c r="Q45" i="16"/>
  <c r="S45" i="16"/>
  <c r="T45" i="16"/>
  <c r="Q46" i="16"/>
  <c r="S46" i="16"/>
  <c r="T46" i="16"/>
  <c r="Q47" i="16"/>
  <c r="S47" i="16"/>
  <c r="T47" i="16"/>
  <c r="Q48" i="16"/>
  <c r="S48" i="16"/>
  <c r="T48" i="16"/>
  <c r="Q49" i="16"/>
  <c r="S49" i="16"/>
  <c r="T49" i="16"/>
  <c r="Q50" i="16"/>
  <c r="S50" i="16"/>
  <c r="T50" i="16"/>
  <c r="Q51" i="16"/>
  <c r="Q52" i="16"/>
  <c r="S52" i="16"/>
  <c r="T52" i="16"/>
  <c r="Q53" i="16"/>
  <c r="S53" i="16"/>
  <c r="T53" i="16"/>
  <c r="Q54" i="16"/>
  <c r="S54" i="16"/>
  <c r="T54" i="16"/>
  <c r="Q55" i="16"/>
  <c r="S55" i="16"/>
  <c r="T55" i="16"/>
  <c r="Q56" i="16"/>
  <c r="S56" i="16"/>
  <c r="T56" i="16"/>
  <c r="Q57" i="16"/>
  <c r="Q58" i="16"/>
  <c r="S58" i="16"/>
  <c r="T58" i="16"/>
  <c r="Q59" i="16"/>
  <c r="S59" i="16"/>
  <c r="T59" i="16"/>
  <c r="Q13" i="16"/>
  <c r="S13" i="16"/>
  <c r="T13" i="16"/>
  <c r="S24" i="16"/>
  <c r="T24" i="16"/>
  <c r="S25" i="16"/>
  <c r="T25" i="16"/>
  <c r="S32" i="16"/>
  <c r="T32" i="16"/>
  <c r="S33" i="16"/>
  <c r="T33" i="16"/>
  <c r="S40" i="16"/>
  <c r="T40" i="16"/>
  <c r="S41" i="16"/>
  <c r="T41" i="16"/>
  <c r="S57" i="16"/>
  <c r="T57" i="16"/>
  <c r="S88" i="16"/>
  <c r="S62" i="16"/>
  <c r="T62" i="16"/>
  <c r="S61" i="16"/>
  <c r="T61" i="16"/>
  <c r="R51" i="16"/>
  <c r="S88" i="15"/>
  <c r="S62" i="15"/>
  <c r="T62" i="15"/>
  <c r="S61" i="15"/>
  <c r="T61" i="15"/>
  <c r="S44" i="15"/>
  <c r="T44" i="15"/>
  <c r="S45" i="15"/>
  <c r="T45" i="15"/>
  <c r="S46" i="15"/>
  <c r="T46" i="15"/>
  <c r="S47" i="15"/>
  <c r="T47" i="15"/>
  <c r="S48" i="15"/>
  <c r="T48" i="15"/>
  <c r="S49" i="15"/>
  <c r="T49" i="15"/>
  <c r="S50" i="15"/>
  <c r="T50" i="15"/>
  <c r="S52" i="15"/>
  <c r="T52" i="15"/>
  <c r="S53" i="15"/>
  <c r="T53" i="15"/>
  <c r="S54" i="15"/>
  <c r="T54" i="15"/>
  <c r="S55" i="15"/>
  <c r="T55" i="15"/>
  <c r="S56" i="15"/>
  <c r="T56" i="15"/>
  <c r="S57" i="15"/>
  <c r="T57" i="15"/>
  <c r="S58" i="15"/>
  <c r="T58" i="15"/>
  <c r="S59" i="15"/>
  <c r="T59" i="15"/>
  <c r="S42" i="15"/>
  <c r="T42" i="15"/>
  <c r="S23" i="15"/>
  <c r="T23" i="15"/>
  <c r="S24" i="15"/>
  <c r="T24" i="15"/>
  <c r="S25" i="15"/>
  <c r="T25" i="15"/>
  <c r="S26" i="15"/>
  <c r="T26" i="15"/>
  <c r="S27" i="15"/>
  <c r="T27" i="15"/>
  <c r="S28" i="15"/>
  <c r="T28" i="15"/>
  <c r="S29" i="15"/>
  <c r="T29" i="15"/>
  <c r="S30" i="15"/>
  <c r="T30" i="15"/>
  <c r="S31" i="15"/>
  <c r="T31" i="15"/>
  <c r="S32" i="15"/>
  <c r="T32" i="15"/>
  <c r="S33" i="15"/>
  <c r="T33" i="15"/>
  <c r="S34" i="15"/>
  <c r="T34" i="15"/>
  <c r="S35" i="15"/>
  <c r="T35" i="15"/>
  <c r="S36" i="15"/>
  <c r="T36" i="15"/>
  <c r="S37" i="15"/>
  <c r="T37" i="15"/>
  <c r="S38" i="15"/>
  <c r="T38" i="15"/>
  <c r="S39" i="15"/>
  <c r="T39" i="15"/>
  <c r="S40" i="15"/>
  <c r="T40" i="15"/>
  <c r="S22" i="15"/>
  <c r="T22" i="15"/>
  <c r="R51" i="15"/>
  <c r="S51" i="15"/>
  <c r="T51" i="15"/>
  <c r="N31" i="38"/>
  <c r="N33" i="38"/>
  <c r="AS31" i="38"/>
  <c r="S51" i="16"/>
  <c r="T51" i="16"/>
  <c r="Q43" i="28"/>
  <c r="Q12" i="26"/>
  <c r="Q12" i="25"/>
  <c r="Q12" i="24"/>
  <c r="Q43" i="23"/>
  <c r="Q19" i="23"/>
  <c r="Q12" i="23"/>
  <c r="Q12" i="22"/>
  <c r="S12" i="22"/>
  <c r="Q19" i="21"/>
  <c r="S19" i="21"/>
  <c r="Q12" i="21"/>
  <c r="S12" i="21"/>
  <c r="Q43" i="20"/>
  <c r="Q19" i="20"/>
  <c r="Q43" i="15"/>
  <c r="S43" i="15"/>
  <c r="T43" i="15"/>
  <c r="Q19" i="15"/>
  <c r="Q12" i="15"/>
  <c r="Q12" i="12"/>
  <c r="S12" i="12"/>
  <c r="T12" i="12"/>
  <c r="Q19" i="11"/>
  <c r="S19" i="11"/>
  <c r="T19" i="11"/>
  <c r="Q12" i="11"/>
  <c r="S12" i="11"/>
  <c r="Q19" i="10"/>
  <c r="S19" i="10"/>
  <c r="T19" i="10"/>
  <c r="Q18" i="10"/>
  <c r="S18" i="10"/>
  <c r="T18" i="10"/>
  <c r="Q12" i="10"/>
  <c r="S12" i="10"/>
  <c r="T12" i="10"/>
  <c r="Q43" i="9"/>
  <c r="S43" i="9"/>
  <c r="T43" i="9"/>
  <c r="Q19" i="9"/>
  <c r="S19" i="9"/>
  <c r="T19" i="9"/>
  <c r="Q18" i="9"/>
  <c r="S18" i="9"/>
  <c r="T18" i="9"/>
  <c r="Q12" i="9"/>
  <c r="Q18" i="8"/>
  <c r="S18" i="8"/>
  <c r="T18" i="8"/>
  <c r="Q19" i="7"/>
  <c r="S19" i="7"/>
  <c r="T19" i="7"/>
  <c r="Q12" i="7"/>
  <c r="S12" i="7"/>
  <c r="Q53" i="6"/>
  <c r="S53" i="6"/>
  <c r="T53" i="6"/>
  <c r="Q19" i="6"/>
  <c r="S19" i="6"/>
  <c r="Q19" i="5"/>
  <c r="S19" i="5"/>
  <c r="Q18" i="5"/>
  <c r="S18" i="5"/>
  <c r="T18" i="5"/>
  <c r="T17" i="10"/>
  <c r="T17" i="11"/>
  <c r="T11" i="10"/>
  <c r="T17" i="8"/>
  <c r="T66" i="8"/>
  <c r="T17" i="7"/>
  <c r="T66" i="7"/>
  <c r="T41" i="6"/>
  <c r="T66" i="6"/>
  <c r="T17" i="5"/>
  <c r="T66" i="5"/>
  <c r="E9" i="33"/>
  <c r="T66" i="10"/>
  <c r="F9" i="33"/>
  <c r="D9" i="33"/>
  <c r="P6" i="33"/>
  <c r="P9" i="33"/>
  <c r="D46" i="33"/>
  <c r="E45" i="33"/>
  <c r="E46" i="33"/>
  <c r="F46" i="33"/>
  <c r="F45" i="33"/>
</calcChain>
</file>

<file path=xl/comments1.xml><?xml version="1.0" encoding="utf-8"?>
<comments xmlns="http://schemas.openxmlformats.org/spreadsheetml/2006/main">
  <authors>
    <author>Lela Tsotsoria</author>
  </authors>
  <commentList>
    <comment ref="P22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1. დანართი 2-ში საქონელი და მომსახურებაში შედის საქონელი და მომსახურების ხარჯი. ალბათ გასაყოფია?
2. საქონელი და მომსახურების ხრჯები დანართი 2-ში არის 160 ლარი ???
3. დეკემბერში სერვისის ხარჯი რატომ იცვლება?
2015-თან შედარებით არ შეცვლილა!!!!</t>
        </r>
      </text>
    </comment>
    <comment ref="D31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არის 36 ამბულატორია და 37 ექიმი. თითო ექიმძე 25 ლარი ჩანთისის</t>
        </r>
      </text>
    </comment>
  </commentList>
</comments>
</file>

<file path=xl/comments2.xml><?xml version="1.0" encoding="utf-8"?>
<comments xmlns="http://schemas.openxmlformats.org/spreadsheetml/2006/main">
  <authors>
    <author>Lela Tsotsoria</author>
  </authors>
  <commentList>
    <comment ref="W4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სად ზიან კოშკა, გუგუტიანთკარის და ზარდიანთკარის ექიმი და ექთანი?</t>
        </r>
      </text>
    </comment>
    <comment ref="S7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აქ 2 ექიმზე რატომაა გათვლილი?
2 ოთახია, მიდის მეღვრეკისი - ერგნეთის ექიმი პერიოდულად</t>
        </r>
      </text>
    </comment>
    <comment ref="AG7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1 ექიმია
მიდის თვაურების ექიმიც (სულ 1 ოთახია) - გასასწორებელია</t>
        </r>
      </text>
    </comment>
    <comment ref="I8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?</t>
        </r>
      </text>
    </comment>
    <comment ref="X8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? ცენტრალური გათბობა - ფართი </t>
        </r>
      </text>
    </comment>
    <comment ref="AA8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 გამათბობელი </t>
        </r>
      </text>
    </comment>
    <comment ref="AI8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1 გამათბობელი</t>
        </r>
      </text>
    </comment>
    <comment ref="AS11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????????????? წლისაა ტუ თვის?</t>
        </r>
      </text>
    </comment>
    <comment ref="AS12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წლისაა თუ თვის?</t>
        </r>
      </text>
    </comment>
    <comment ref="AS17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წლისაა თუ თვის?</t>
        </r>
      </text>
    </comment>
    <comment ref="L19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აბონენტად აყვანილია უკვე
</t>
        </r>
      </text>
    </comment>
    <comment ref="X19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გამოიყო 500 ლარი - აბონენტად აყვანა</t>
        </r>
      </text>
    </comment>
    <comment ref="AA19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გამოიყო 500 ლარი - აბონენტად აყვანა</t>
        </r>
      </text>
    </comment>
    <comment ref="I21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შეშის ღუმელი 50 ლარი</t>
        </r>
      </text>
    </comment>
    <comment ref="M21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შეშის ღუმელი 50 ლარი</t>
        </r>
      </text>
    </comment>
    <comment ref="Q21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შეშის ღუმელი 50 ლარი</t>
        </r>
      </text>
    </comment>
    <comment ref="R21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შეშის ღუმელი 50 ლარი</t>
        </r>
      </text>
    </comment>
    <comment ref="AF21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შეშის ღუმელი 50 ლარი</t>
        </r>
      </text>
    </comment>
    <comment ref="AG21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შეშის ღუმელი 50 ლარი</t>
        </r>
      </text>
    </comment>
    <comment ref="AI21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შეშის ღუმელი 50 ლარი</t>
        </r>
      </text>
    </comment>
    <comment ref="AM21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შეშის ღუმელი 50 ლარი</t>
        </r>
      </text>
    </comment>
    <comment ref="AN21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შეშის ღუმელი 50 ლარი</t>
        </r>
      </text>
    </comment>
    <comment ref="AO21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შეშის ღუმელი 50 ლარი</t>
        </r>
      </text>
    </comment>
    <comment ref="AQ21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შეშის ღუმელი 50 ლარი</t>
        </r>
      </text>
    </comment>
    <comment ref="AR21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შეშის ღუმელი 50 ლარი</t>
        </r>
      </text>
    </comment>
    <comment ref="X22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 შეძენილია გაზის ღუმელი 350 ლარი</t>
        </r>
      </text>
    </comment>
    <comment ref="AA22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2013 შეძენილია გაზის ღუმელი 350 ლარი
2015 შეძენილია გაზის 2 ღუმელი 800 ლარი </t>
        </r>
      </text>
    </comment>
    <comment ref="AE22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2015 წლის ბიუჯეტში ჩაიდო გაზის გამათბობელის 500 ლარი. აბონენტად აკვანა</t>
        </r>
      </text>
    </comment>
    <comment ref="AI22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2015 შეძენილია გაზის ღუმელი 400 ლარი</t>
        </r>
      </text>
    </comment>
    <comment ref="J23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2015-ში შეძენილია ელექტროღუმელი 80 ლარი</t>
        </r>
      </text>
    </comment>
    <comment ref="K23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2015-ში შეძენილია ელექტროღუმელი 80 ლარი</t>
        </r>
      </text>
    </comment>
    <comment ref="L23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ელექტროღუმელი 70 ლარი</t>
        </r>
      </text>
    </comment>
    <comment ref="N23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ელექტროღუმელი 70 ლარი</t>
        </r>
      </text>
    </comment>
    <comment ref="O23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ელექტროღუმელი 70 ლარი</t>
        </r>
      </text>
    </comment>
    <comment ref="P23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2015-ში შეძენილია ელექტროღუმელი 80 ლარი</t>
        </r>
      </text>
    </comment>
    <comment ref="S23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ელექტროღუმელი 70 ლარი</t>
        </r>
      </text>
    </comment>
    <comment ref="T23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2015-ში შეძენილია ელექტროღუმელი 80 ლარი</t>
        </r>
      </text>
    </comment>
    <comment ref="U23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2015-ში შეძენილია ელექტროღუმელი 80 ლარი</t>
        </r>
      </text>
    </comment>
    <comment ref="V23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2015-ში შეძენილია ელექტროღუმელი 80 ლარი</t>
        </r>
      </text>
    </comment>
    <comment ref="W23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ელექტროღუმელი 70 ლარი</t>
        </r>
      </text>
    </comment>
    <comment ref="Y23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2015-ში შეძენილია ელექტროღუმელი 80 ლარი</t>
        </r>
      </text>
    </comment>
    <comment ref="Z23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2015-ში შეძენილია ელექტროღუმელი 80 ლარი</t>
        </r>
      </text>
    </comment>
    <comment ref="AB23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2015-ში შეძენილია ელექტროღუმელი 80 ლარი</t>
        </r>
      </text>
    </comment>
    <comment ref="AC23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ელექტროღუმელი 70 ლარი</t>
        </r>
      </text>
    </comment>
    <comment ref="AD23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2015-ში შეძენილია ელექტროღუმელი 80 ლარი</t>
        </r>
      </text>
    </comment>
    <comment ref="AH23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2015-ში შეძენილია ელექტროღუმელი 80 ლარი</t>
        </r>
      </text>
    </comment>
    <comment ref="AJ23" authorId="0">
      <text>
        <r>
          <rPr>
            <b/>
            <sz val="8"/>
            <color indexed="81"/>
            <rFont val="Tahoma"/>
            <family val="2"/>
          </rPr>
          <t>Lela Tsotsoria:</t>
        </r>
        <r>
          <rPr>
            <sz val="8"/>
            <color indexed="81"/>
            <rFont val="Tahoma"/>
            <family val="2"/>
          </rPr>
          <t xml:space="preserve">
2013-ში შეძენილია ელექტროღუმელი 70 ლარი</t>
        </r>
      </text>
    </comment>
    <comment ref="AK23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2015-ში შეძენილია ელექტროღუმელი 80 ლარი</t>
        </r>
      </text>
    </comment>
    <comment ref="AL23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2015-ში შეძენილია ელექტროღუმელი 80 ლარი</t>
        </r>
      </text>
    </comment>
    <comment ref="AP23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2015-ში შეძენილია ელექტროღუმელი 80 ლარი</t>
        </r>
      </text>
    </comment>
  </commentList>
</comments>
</file>

<file path=xl/comments3.xml><?xml version="1.0" encoding="utf-8"?>
<comments xmlns="http://schemas.openxmlformats.org/spreadsheetml/2006/main">
  <authors>
    <author>Lela Tsotsoria</author>
  </authors>
  <commentList>
    <comment ref="AR9" authorId="0">
      <text>
        <r>
          <rPr>
            <b/>
            <sz val="8"/>
            <color indexed="81"/>
            <rFont val="Tahoma"/>
            <family val="2"/>
            <charset val="204"/>
          </rPr>
          <t>Lela Tsotsoria:</t>
        </r>
        <r>
          <rPr>
            <sz val="8"/>
            <color indexed="81"/>
            <rFont val="Tahoma"/>
            <family val="2"/>
            <charset val="204"/>
          </rPr>
          <t xml:space="preserve">
ელ.ენერგია ___ 324ლ. (წლიური ხარჯი) - გამოგზავნილი (გაითვალა 2015)</t>
        </r>
      </text>
    </comment>
  </commentList>
</comments>
</file>

<file path=xl/sharedStrings.xml><?xml version="1.0" encoding="utf-8"?>
<sst xmlns="http://schemas.openxmlformats.org/spreadsheetml/2006/main" count="4336" uniqueCount="721">
  <si>
    <t>№</t>
  </si>
  <si>
    <t>forma</t>
  </si>
  <si>
    <t>dasaxeleba</t>
  </si>
  <si>
    <t xml:space="preserve">raodenoba </t>
  </si>
  <si>
    <t>ცალი</t>
  </si>
  <si>
    <t>განთავსების ადგილი</t>
  </si>
  <si>
    <t>Sida qarTlis jandacvis centri</t>
  </si>
  <si>
    <t>მუნიციპალიტეტი</t>
  </si>
  <si>
    <t>ტერიტორიული ორგანო</t>
  </si>
  <si>
    <t>სოფელი</t>
  </si>
  <si>
    <t>მოსახლეობის რაოდენობა</t>
  </si>
  <si>
    <t>eqimi</t>
  </si>
  <si>
    <t>eqTani</t>
  </si>
  <si>
    <t>ინფრასტრუქტურა</t>
  </si>
  <si>
    <t>შენიშვნა</t>
  </si>
  <si>
    <t>qareli</t>
  </si>
  <si>
    <t>avlevi</t>
  </si>
  <si>
    <t>knolevi</t>
  </si>
  <si>
    <t>Tea niniaSvili</t>
  </si>
  <si>
    <t>marika TxlaSiZe</t>
  </si>
  <si>
    <t>skolis pirvel sarTulze ambulatoria (1oTaxi)</t>
  </si>
  <si>
    <t>ceronisi</t>
  </si>
  <si>
    <t>ianvari</t>
  </si>
  <si>
    <t>Tebervali</t>
  </si>
  <si>
    <t>marti</t>
  </si>
  <si>
    <t>aprili</t>
  </si>
  <si>
    <t>maisi</t>
  </si>
  <si>
    <t>ivnisi</t>
  </si>
  <si>
    <t>ivlisi</t>
  </si>
  <si>
    <t>sul</t>
  </si>
  <si>
    <t>თერმომეტრი</t>
  </si>
  <si>
    <t>გლუკომეტრი</t>
  </si>
  <si>
    <t>komunaluri xarjebi</t>
  </si>
  <si>
    <t>ელ ენერგია</t>
  </si>
  <si>
    <t>gazi</t>
  </si>
  <si>
    <t>შეშა</t>
  </si>
  <si>
    <t>dasufTaveba</t>
  </si>
  <si>
    <t>ნარჩენების გატანა</t>
  </si>
  <si>
    <t>komunikaciis xarji</t>
  </si>
  <si>
    <t>ინტერნეტი</t>
  </si>
  <si>
    <t>მობ.ტელეფონი</t>
  </si>
  <si>
    <t>სტაციონალური ტელეფონი</t>
  </si>
  <si>
    <t>sameurneo xaji</t>
  </si>
  <si>
    <t>სადეზინფექციო საშუალებები</t>
  </si>
  <si>
    <t>ცოცხი</t>
  </si>
  <si>
    <t>საპონი</t>
  </si>
  <si>
    <t>ვედრო</t>
  </si>
  <si>
    <t>ტუალეტის  ქაღალდი</t>
  </si>
  <si>
    <t>ქაღალდის ერთჯერადი ხელსახოცი</t>
  </si>
  <si>
    <t>ნიჟარის გასახეხი</t>
  </si>
  <si>
    <t>იატაკის ჯოხი</t>
  </si>
  <si>
    <t>იატაკის  საწმენდი ტილო</t>
  </si>
  <si>
    <t>ბოქლომი</t>
  </si>
  <si>
    <t>აქანდაზი</t>
  </si>
  <si>
    <t>ნაგვის ურნა</t>
  </si>
  <si>
    <t>ღუმელი</t>
  </si>
  <si>
    <t>სარეცხი ფხვნილი</t>
  </si>
  <si>
    <t>ნათურა</t>
  </si>
  <si>
    <t>პირსახოცი</t>
  </si>
  <si>
    <t>ელექტრო გამათბობელი</t>
  </si>
  <si>
    <t>საკანცელარიო xarji</t>
  </si>
  <si>
    <t>კალამი</t>
  </si>
  <si>
    <t>საკანცელარიო რვეული</t>
  </si>
  <si>
    <t>სტეპლერი</t>
  </si>
  <si>
    <t>სტეპლერიs tyvia</t>
  </si>
  <si>
    <t>წებო</t>
  </si>
  <si>
    <t>სახაზავი</t>
  </si>
  <si>
    <t>შავი ფანქარი</t>
  </si>
  <si>
    <t>საშლელი</t>
  </si>
  <si>
    <t>კორექტორი</t>
  </si>
  <si>
    <t>ქსეროქსის ქაღალდი</t>
  </si>
  <si>
    <t>კატრიჯის დატვირთვა</t>
  </si>
  <si>
    <t>ამბულატორიული ბარათი</t>
  </si>
  <si>
    <t>rveuli</t>
  </si>
  <si>
    <t>ფაილი</t>
  </si>
  <si>
    <t>მაკრატელი</t>
  </si>
  <si>
    <t>კალკულატორი</t>
  </si>
  <si>
    <t>ანტისტეპლერი</t>
  </si>
  <si>
    <r>
      <rPr>
        <sz val="12"/>
        <color indexed="8"/>
        <rFont val="Calibri"/>
        <family val="2"/>
        <charset val="204"/>
      </rPr>
      <t>CD</t>
    </r>
    <r>
      <rPr>
        <sz val="12"/>
        <color indexed="8"/>
        <rFont val="AcadNusx"/>
      </rPr>
      <t>დისკი</t>
    </r>
  </si>
  <si>
    <t>gori</t>
  </si>
  <si>
    <t>axalubani</t>
  </si>
  <si>
    <t>axrisi</t>
  </si>
  <si>
    <t>karina inwkirveli</t>
  </si>
  <si>
    <t>liana baliaSvili</t>
  </si>
  <si>
    <t>axrisis Zveli gamgeobis Senobis 3 oTaxi(garemontebuli grantiT)</t>
  </si>
  <si>
    <t>cicagianTkari</t>
  </si>
  <si>
    <t>jariaSeni</t>
  </si>
  <si>
    <t>navTi</t>
  </si>
  <si>
    <t>zeRduleTi</t>
  </si>
  <si>
    <t>berSueTi</t>
  </si>
  <si>
    <t>lia gigauri</t>
  </si>
  <si>
    <t>naTela lomiZe</t>
  </si>
  <si>
    <t>berSueTis ambulatoria</t>
  </si>
  <si>
    <t>kirbali</t>
  </si>
  <si>
    <t>zemo sobisi</t>
  </si>
  <si>
    <t>დასუფთავება</t>
  </si>
  <si>
    <t>organaizeri</t>
  </si>
  <si>
    <t>რვეული</t>
  </si>
  <si>
    <t>breZa</t>
  </si>
  <si>
    <t>abano</t>
  </si>
  <si>
    <t>nana RvalaZe</t>
  </si>
  <si>
    <t>mzia meyanwiSvili</t>
  </si>
  <si>
    <t>breZis sakrebulos SenobaSi 1 oTaxi</t>
  </si>
  <si>
    <t>sacisuri</t>
  </si>
  <si>
    <t>Wvrinisi</t>
  </si>
  <si>
    <t>koda</t>
  </si>
  <si>
    <t>atoci</t>
  </si>
  <si>
    <t>dvani</t>
  </si>
  <si>
    <t>marina yifiani</t>
  </si>
  <si>
    <t>cezar kalmaxeliZe</t>
  </si>
  <si>
    <t>ambulatoria gamgeobis SenobaSi(2oTaxi)</t>
  </si>
  <si>
    <t>taxtiZiri</t>
  </si>
  <si>
    <t>dirbi</t>
  </si>
  <si>
    <t>nana giorgobiani</t>
  </si>
  <si>
    <t>maia koWuaSvili</t>
  </si>
  <si>
    <t>ambulatoria (6oTaxi)</t>
  </si>
  <si>
    <t>qeTevan gegelia</t>
  </si>
  <si>
    <t>manana geletaSvili</t>
  </si>
  <si>
    <t>dici</t>
  </si>
  <si>
    <t>nino tetunaSvili</t>
  </si>
  <si>
    <t>mariam duRaZe</t>
  </si>
  <si>
    <t>policiis Senobis pirvel sarTulze,3 oTaxi</t>
  </si>
  <si>
    <t>samuSao bloknoti</t>
  </si>
  <si>
    <t>kaspi</t>
  </si>
  <si>
    <t>kodiswyaro</t>
  </si>
  <si>
    <t>Tamar TaTriSvili</t>
  </si>
  <si>
    <t>lali xriuli</t>
  </si>
  <si>
    <t>zemo renes yofili sabavSvo baRis 1 oTaxi</t>
  </si>
  <si>
    <t>zemo rene</t>
  </si>
  <si>
    <t>saribari</t>
  </si>
  <si>
    <t>yarafila</t>
  </si>
  <si>
    <t>zardianTkari</t>
  </si>
  <si>
    <t>qvemo rene</t>
  </si>
  <si>
    <t>lamisyana</t>
  </si>
  <si>
    <t>nana biCelaSvili</t>
  </si>
  <si>
    <t>nanuli falaSvili</t>
  </si>
  <si>
    <t>lamisyanis ambulatoria (2oTaxi SesasvleliT)</t>
  </si>
  <si>
    <t>Tvauri</t>
  </si>
  <si>
    <t>mzia nikvaSvili</t>
  </si>
  <si>
    <t>manana kobouri</t>
  </si>
  <si>
    <t>xviTi</t>
  </si>
  <si>
    <t>mereTi</t>
  </si>
  <si>
    <t>maia inauri</t>
  </si>
  <si>
    <t>inga kurtaniZe</t>
  </si>
  <si>
    <t>mereTis ambulatoria(msoflio bankis mier garemontebuli)</t>
  </si>
  <si>
    <t>karbi</t>
  </si>
  <si>
    <t>gia nozaZe</t>
  </si>
  <si>
    <t>Tamar toliaSvili</t>
  </si>
  <si>
    <t>qere</t>
  </si>
  <si>
    <t>koSka</t>
  </si>
  <si>
    <t>gugutianTkari</t>
  </si>
  <si>
    <t>zardiaanTkari</t>
  </si>
  <si>
    <t>tirZnisi</t>
  </si>
  <si>
    <t>meRvrekisi</t>
  </si>
  <si>
    <t>Tamar mindiaSvili</t>
  </si>
  <si>
    <t>zaira darbuaSvili</t>
  </si>
  <si>
    <t>tirZnisis ambulatoria(gamgeobis Senobis pirvel sarTulze)</t>
  </si>
  <si>
    <t>mejvrisxevi</t>
  </si>
  <si>
    <t>mayvala mWedliSvili</t>
  </si>
  <si>
    <t>valia bujiaSvili</t>
  </si>
  <si>
    <t>mejvrisxevis ambulatoriis Senoba(msoflio bankis mier aSenebuli) 4 oTaxi-m.S 1 oTaxi vaqcinaciisTvis</t>
  </si>
  <si>
    <t>aZvi</t>
  </si>
  <si>
    <t>vaxtang beroSvili</t>
  </si>
  <si>
    <t>eTeri iluriZe-javaxiSvili</t>
  </si>
  <si>
    <t>xaTuna mamisbedaSvili</t>
  </si>
  <si>
    <t>nana nasyidaSvili</t>
  </si>
  <si>
    <t>lali Sermadini</t>
  </si>
  <si>
    <t>nanuli begiaSvili</t>
  </si>
  <si>
    <t>lali TinikaSvili</t>
  </si>
  <si>
    <t>tyviavi</t>
  </si>
  <si>
    <t>flavi</t>
  </si>
  <si>
    <t>manana miqaberiZe</t>
  </si>
  <si>
    <t>nunu giunaSvili</t>
  </si>
  <si>
    <t>flavis saeqimo ambulatoria (Zveli kolmeurneobis Senobis pirveli sarTulis 3oTaxSi.zeda sarTulze Sinagani jari)</t>
  </si>
  <si>
    <t>flavismani</t>
  </si>
  <si>
    <t>nana jojiSvili</t>
  </si>
  <si>
    <t>maia tatulaSvili</t>
  </si>
  <si>
    <t>სტეპლერიs tyviebi</t>
  </si>
  <si>
    <t>fca</t>
  </si>
  <si>
    <t>marine beruaSvili</t>
  </si>
  <si>
    <t>Sorena sxirtlaZed</t>
  </si>
  <si>
    <t>fcis sakrebulos Senobis pirvel sarTulze 1 oTaxi</t>
  </si>
  <si>
    <t>TamaraSeni</t>
  </si>
  <si>
    <t>RoReTi</t>
  </si>
  <si>
    <t>qvemo Wala</t>
  </si>
  <si>
    <t>vladimer uznaZe</t>
  </si>
  <si>
    <t>Tamar suxaSvili</t>
  </si>
  <si>
    <t>qvemo Walis ambulatoria</t>
  </si>
  <si>
    <t>pantiani</t>
  </si>
  <si>
    <t>vake</t>
  </si>
  <si>
    <t>goraka</t>
  </si>
  <si>
    <t>oTar alibegaSvili</t>
  </si>
  <si>
    <t>asmaT SiukaSvili</t>
  </si>
  <si>
    <t>sakorinTlo</t>
  </si>
  <si>
    <t>gamdliswyaro</t>
  </si>
  <si>
    <t>qveSi</t>
  </si>
  <si>
    <t>lia qareli</t>
  </si>
  <si>
    <t>gulqan iakobiZe</t>
  </si>
  <si>
    <t>qveSis saeqimo ambulatoria (msoflio bankis mier aSenebuli)</t>
  </si>
  <si>
    <t>qvemo arcevi</t>
  </si>
  <si>
    <t>qordi</t>
  </si>
  <si>
    <t>rusudan demuraSvili</t>
  </si>
  <si>
    <t>nanuli gvimraZe</t>
  </si>
  <si>
    <t>qordis yofili maRaziis SenobaSi,2oTaxi</t>
  </si>
  <si>
    <t>arbo</t>
  </si>
  <si>
    <t>SavSvebi</t>
  </si>
  <si>
    <t>lali bestavaSvili</t>
  </si>
  <si>
    <t>nazo kusraevi</t>
  </si>
  <si>
    <t>SavSvebis ambulatoria</t>
  </si>
  <si>
    <t>qvemo SavSvebi</t>
  </si>
  <si>
    <t>nawreti</t>
  </si>
  <si>
    <t>xaSuri</t>
  </si>
  <si>
    <t>waRvli</t>
  </si>
  <si>
    <t>irine Caduneli</t>
  </si>
  <si>
    <t>liana miqelaSvili</t>
  </si>
  <si>
    <t>gamgeobis senobaSi(yofili saavadmyofos Senoba)waRvlis ambulatoria(2oTaxi)</t>
  </si>
  <si>
    <t>qvemo brolosani</t>
  </si>
  <si>
    <t>marine Tedeluri</t>
  </si>
  <si>
    <t>zemo brolosani</t>
  </si>
  <si>
    <t>CorCana</t>
  </si>
  <si>
    <t>kldiswyaro</t>
  </si>
  <si>
    <t>weRveri</t>
  </si>
  <si>
    <t>nadarbazevi</t>
  </si>
  <si>
    <t>nino SatakiSvili</t>
  </si>
  <si>
    <t>lela mixanaSvili</t>
  </si>
  <si>
    <t>xurvaleTis ambulatoria (2 oTaxi)</t>
  </si>
  <si>
    <t>xurvaleTi</t>
  </si>
  <si>
    <t>კარალეთი</t>
  </si>
  <si>
    <t>ლუდმილა ცერცვაძე</t>
  </si>
  <si>
    <t>ლალი მანჯიკაშვილი</t>
  </si>
  <si>
    <t>კარალეთის ამბულატორია</t>
  </si>
  <si>
    <t>დიდი გარეჯვარი</t>
  </si>
  <si>
    <t>ქეთევან ლაფაჩი</t>
  </si>
  <si>
    <t>ლარისა ბერუაშვილი</t>
  </si>
  <si>
    <t>პატარა გარეჯვარი</t>
  </si>
  <si>
    <t>ლიანა ქუთათელაძე</t>
  </si>
  <si>
    <t>მზია ღოლიჯაშვილი</t>
  </si>
  <si>
    <t>მინის საწმენდი ტილო</t>
  </si>
  <si>
    <t>ფარდა</t>
  </si>
  <si>
    <t>მეტრი</t>
  </si>
  <si>
    <t>შ.პ.ს. "Sida qarTlis პირველადი jandacvis centri"</t>
  </si>
  <si>
    <t>საჯარო რეესტრში რეგისტრაცია</t>
  </si>
  <si>
    <t>საშუალო ხარჯი თვეში (ლარი)</t>
  </si>
  <si>
    <t>erTeulis Rirebuleba                             (ლარი)</t>
  </si>
  <si>
    <t>mTliani Rirebuleba              (ლარი)</t>
  </si>
  <si>
    <t>ინვენტარი</t>
  </si>
  <si>
    <t>საოფისე მაგიდა</t>
  </si>
  <si>
    <t>საოფისე სკამი</t>
  </si>
  <si>
    <t>საოფისე კარადა</t>
  </si>
  <si>
    <t>გასასინჯი ტახტი</t>
  </si>
  <si>
    <t>სამანიპულაციო მაგიდა</t>
  </si>
  <si>
    <t>ახალშობილის შესახვევი მაგიდა</t>
  </si>
  <si>
    <t>სასტერილიზაციო მაგიდა</t>
  </si>
  <si>
    <t>სამედიცინო დანიშნულების კარადა</t>
  </si>
  <si>
    <t>სამედიცინო აღჭურვილობა</t>
  </si>
  <si>
    <t>ელექტროკარდიოგრაფი (ეკგ)</t>
  </si>
  <si>
    <t>ოტოსკოპი /ოფთალმოსკოპი</t>
  </si>
  <si>
    <t>ინჰალატორი</t>
  </si>
  <si>
    <t>მოზრდილთა სასწორი (ელემენტებით)</t>
  </si>
  <si>
    <t>ახალშობილთა სასწორი,ელექტრონული(ელემენტით)</t>
  </si>
  <si>
    <t>სფიგმომანომეტრიფონეიდოსკოპით</t>
  </si>
  <si>
    <t>ბიქსი 150-150</t>
  </si>
  <si>
    <t xml:space="preserve">ინსტრუმენტების ნაკრები მცირე  ქირურგიული მანიპულაციებისათვის (კომპლექტი) </t>
  </si>
  <si>
    <t>თირკმლისებური ჭურჭელი</t>
  </si>
  <si>
    <t xml:space="preserve">ელეტროკარდიოგრაფის ქაღალდი </t>
  </si>
  <si>
    <t>გლუკომეტრის სტრიპები  და ლანცეტები</t>
  </si>
  <si>
    <t>აბონენტად აყვანა (ელ. მრიცხველი; მონტაჟი)</t>
  </si>
  <si>
    <t>ლარი</t>
  </si>
  <si>
    <t>აბონენტად აყვანა (გახის მრიცხველი; მონტაჟი)</t>
  </si>
  <si>
    <t>გაზის გამათბობელი</t>
  </si>
  <si>
    <t>იატაკის შეკეთება</t>
  </si>
  <si>
    <t>ინფრასრტუქტურა</t>
  </si>
  <si>
    <t>ელ. გამათბობელი</t>
  </si>
  <si>
    <t>სახურავის და ჭერის შეკეთება</t>
  </si>
  <si>
    <t>შეშის ღუმელი</t>
  </si>
  <si>
    <t>სახურავის; ჭერის; იატაკის შეკეთება</t>
  </si>
  <si>
    <t>სახურავის შეკეთება</t>
  </si>
  <si>
    <t>იატაკის და კარებების შეკეთება</t>
  </si>
  <si>
    <t>კიბეების შეკეთება; შემინვა</t>
  </si>
  <si>
    <t>კედლების შეღებვა; იატაკის შეკეთება</t>
  </si>
  <si>
    <t>ხარჯვითი ნაწილი</t>
  </si>
  <si>
    <t>საოპერაციო ხარჯი</t>
  </si>
  <si>
    <t>კომუნალური ხარჯი</t>
  </si>
  <si>
    <t>სამეურნეო ხარჯი</t>
  </si>
  <si>
    <t>საინვესტიციო ხარჯი</t>
  </si>
  <si>
    <t>სულ საინვესტიციო ხარჯი</t>
  </si>
  <si>
    <t>pozicia</t>
  </si>
  <si>
    <t>gvari da saxeli</t>
  </si>
  <si>
    <r>
      <t xml:space="preserve">piradi </t>
    </r>
    <r>
      <rPr>
        <b/>
        <sz val="12"/>
        <color indexed="8"/>
        <rFont val="Calibri"/>
        <family val="2"/>
        <charset val="204"/>
      </rPr>
      <t>№</t>
    </r>
  </si>
  <si>
    <t>daricxuli xelfasi [gross]</t>
  </si>
  <si>
    <t>direqtori</t>
  </si>
  <si>
    <t>jalabaZe zurab</t>
  </si>
  <si>
    <t>01024060763</t>
  </si>
  <si>
    <t>proeqtis marTvis menejeri</t>
  </si>
  <si>
    <t>mamisTvalovi Tamaz</t>
  </si>
  <si>
    <t>infrastruqturis menejeri</t>
  </si>
  <si>
    <t>SaqaraSvili paata</t>
  </si>
  <si>
    <t>Sesyidvebi lojistika</t>
  </si>
  <si>
    <t>menabdiSvili xaTuna</t>
  </si>
  <si>
    <t>buRalteri</t>
  </si>
  <si>
    <t>pavliaSvili naTia</t>
  </si>
  <si>
    <t>registratori</t>
  </si>
  <si>
    <t>pavliaSvili dali</t>
  </si>
  <si>
    <t>mZRoli</t>
  </si>
  <si>
    <t>gadelia manuCar</t>
  </si>
  <si>
    <t>ტექნიკური პერსონალი</t>
  </si>
  <si>
    <t>merebaSvili JuJuna</t>
  </si>
  <si>
    <t>sul administraciis saxelfaso fondi</t>
  </si>
  <si>
    <t>N</t>
  </si>
  <si>
    <t>დასახელება</t>
  </si>
  <si>
    <t>რაოდენობა</t>
  </si>
  <si>
    <t>2</t>
  </si>
  <si>
    <t>მივლინება</t>
  </si>
  <si>
    <t>2.1</t>
  </si>
  <si>
    <t>მივლინება ქვეყნის შიგნით</t>
  </si>
  <si>
    <t>3</t>
  </si>
  <si>
    <t>3.1.1</t>
  </si>
  <si>
    <t>3.1.2</t>
  </si>
  <si>
    <t>3.1.3</t>
  </si>
  <si>
    <t>3.1.4</t>
  </si>
  <si>
    <t>3.2</t>
  </si>
  <si>
    <t>კავშირგაბმულობის ხარჯი</t>
  </si>
  <si>
    <t>3.2.1</t>
  </si>
  <si>
    <t>3.2.2</t>
  </si>
  <si>
    <t>3.2.3</t>
  </si>
  <si>
    <t>3.3</t>
  </si>
  <si>
    <t>საკანცელარიო საქონელი</t>
  </si>
  <si>
    <t>3.4</t>
  </si>
  <si>
    <t>3.5</t>
  </si>
  <si>
    <t>3.6</t>
  </si>
  <si>
    <t>3.7</t>
  </si>
  <si>
    <t>3.8</t>
  </si>
  <si>
    <t>მცირეფასიანი საოფისე ტექნიკა</t>
  </si>
  <si>
    <t>მ.შ.</t>
  </si>
  <si>
    <t>სკანერი</t>
  </si>
  <si>
    <t xml:space="preserve">პრინტერი </t>
  </si>
  <si>
    <t>3.9</t>
  </si>
  <si>
    <t>საოფისე ინვენტარი</t>
  </si>
  <si>
    <t>3.10</t>
  </si>
  <si>
    <t>შენობა-ნაგებობების მიმდინარე რემონტი</t>
  </si>
  <si>
    <t>ტრანსპორტის ხარჯი</t>
  </si>
  <si>
    <t>ტრანსპორტის ექსპლუატაციის ხარჯი, შეძენა-რემონტი</t>
  </si>
  <si>
    <t>იურიდიული და აუდიტორული მომსახურების ხარჯი</t>
  </si>
  <si>
    <t>ნოემბერი</t>
  </si>
  <si>
    <t>დეკემბერი</t>
  </si>
  <si>
    <t>სტაციონალური ტელეფონის აპარატი</t>
  </si>
  <si>
    <t>გან.                    ერთ</t>
  </si>
  <si>
    <t>ლიტრი</t>
  </si>
  <si>
    <t>3.10.1</t>
  </si>
  <si>
    <t>3.10.2</t>
  </si>
  <si>
    <t>ერთეულის ფასი     (ლარი)</t>
  </si>
  <si>
    <t>lamis yana</t>
  </si>
  <si>
    <t>სულ მიმდინარე</t>
  </si>
  <si>
    <t>სულ ინვესტიცია</t>
  </si>
  <si>
    <t>სულ ადმინისტრაციული ხარჯები</t>
  </si>
  <si>
    <t>ფლავი</t>
  </si>
  <si>
    <t>breძa</t>
  </si>
  <si>
    <t>ფცა</t>
  </si>
  <si>
    <t>ქვემოჭალა</t>
  </si>
  <si>
    <t>ქვეში</t>
  </si>
  <si>
    <t>ქორდი</t>
  </si>
  <si>
    <t>შავშვები</t>
  </si>
  <si>
    <t>წაღვლი</t>
  </si>
  <si>
    <t>ხურვალეთი</t>
  </si>
  <si>
    <t>აბონენტად აყვანა (გაზის მრიცხველი; მონტაჟი)</t>
  </si>
  <si>
    <t>გამათბობელი</t>
  </si>
  <si>
    <t>გაზის ღუმელი</t>
  </si>
  <si>
    <t>ელ. ღუმელი</t>
  </si>
  <si>
    <t>სულ მიმდინარე ხარჯი</t>
  </si>
  <si>
    <t>მიმდინარე ხარჯი</t>
  </si>
  <si>
    <t>ნავთი</t>
  </si>
  <si>
    <t>სულ ხარჯი ობიექტზე *</t>
  </si>
  <si>
    <t>შპს შიდა ქართლის ამბულატორიული ცენტრი</t>
  </si>
  <si>
    <t>ამბულატორიების მიმდინარე ხარჯი</t>
  </si>
  <si>
    <t>სერვისის ხარჯები</t>
  </si>
  <si>
    <t>სერვისის ხარჯი</t>
  </si>
  <si>
    <t>შემოსავლების ნაწილი</t>
  </si>
  <si>
    <t>შემოსავლები სპეც დაფინანსებიდან</t>
  </si>
  <si>
    <t>საოპერაციო შემოსავლები</t>
  </si>
  <si>
    <t>სხვა შემოსავლები</t>
  </si>
  <si>
    <t>სულ შემოსავლები</t>
  </si>
  <si>
    <t>გაშიფვრა</t>
  </si>
  <si>
    <t>სულ  ადმინისტრაციის მიმდინარე ხარჯი</t>
  </si>
  <si>
    <t>ადმინისტრაციის მიმდინარე ხარჯი</t>
  </si>
  <si>
    <t>ადმინისტრაციის სახელფასო ფონდი (დანართი 1)</t>
  </si>
  <si>
    <t>მივლინების ხარჯი (დანართი 2)</t>
  </si>
  <si>
    <t>მიმდინარე ხარჯები  (დანართი 2)</t>
  </si>
  <si>
    <r>
      <t xml:space="preserve">komunaluri xarjebi </t>
    </r>
    <r>
      <rPr>
        <b/>
        <sz val="10"/>
        <color indexed="8"/>
        <rFont val="AcadNusx"/>
      </rPr>
      <t>(დანართი 3)</t>
    </r>
  </si>
  <si>
    <t>sameurneo xaji (დანართი 3)</t>
  </si>
  <si>
    <t>საკანცელარიო xarji (დანართი 3)</t>
  </si>
  <si>
    <t xml:space="preserve">მიმდინარე ხარჯები  </t>
  </si>
  <si>
    <t>სულ ამბულატორიების მიმდინარე ხარჯი</t>
  </si>
  <si>
    <t xml:space="preserve">სულ მიმდინარე ხარჯები  </t>
  </si>
  <si>
    <t>საინვესტიციო ხარჯები</t>
  </si>
  <si>
    <t>ამბულატორიების საინვესტიციო ხარჯები (დანართი3)</t>
  </si>
  <si>
    <t>სულ საინვესტიციო ხარჯები</t>
  </si>
  <si>
    <t>სულ ადმინისტრაციული ხარჯი</t>
  </si>
  <si>
    <t>სულ ამბულატორიული ხარჯი</t>
  </si>
  <si>
    <t>სულ ბიუჯეტი</t>
  </si>
  <si>
    <t>ნაშთი პერიოდის დასაწყისში</t>
  </si>
  <si>
    <t>ნაშთი პერიოდის ბოლოს</t>
  </si>
  <si>
    <t>დანართი 3</t>
  </si>
  <si>
    <t>დანართი ა</t>
  </si>
  <si>
    <t>ფასი</t>
  </si>
  <si>
    <t>sameurneo xaრji (გაშიფვრა იხ. დანართი ა)</t>
  </si>
  <si>
    <t>საკანცელარიო xarji (გაშიფვრა იხ. დანართი ა)</t>
  </si>
  <si>
    <t>ელ ენერგია (გაშიფვრა იხ. დანართი ა)</t>
  </si>
  <si>
    <t>ამბულატორიების ელ. ენერგიის გადასახადი</t>
  </si>
  <si>
    <t>კვ/თვე</t>
  </si>
  <si>
    <t>კვ/დღე</t>
  </si>
  <si>
    <t>22 სამუშაო დღე</t>
  </si>
  <si>
    <t>* დაანგარიშებულია 2კვ.ტ-იან გამათბობელის გამოყენება დღეში 5-7 საათის მანძილზე</t>
  </si>
  <si>
    <t>aხრisi</t>
  </si>
  <si>
    <t>ელ.გამათბობელი</t>
  </si>
  <si>
    <t xml:space="preserve">* ელ ენერგია (გაშიფვრა იხ. დანართი ა) </t>
  </si>
  <si>
    <t>* ადმინისტრაციის ოფისს შედგენს 3 სამუშაო ოთახი, საეღო ფართით 70კვ.მ.</t>
  </si>
  <si>
    <t xml:space="preserve">საჯარო რეესტრში რეგისტრაცია </t>
  </si>
  <si>
    <t xml:space="preserve">აბონენტად აყვანა (ელ. მრიცხველი; მონტაჟი) </t>
  </si>
  <si>
    <t>ინტერნეტი **</t>
  </si>
  <si>
    <t>ტელეფონის სააბონენტო ***</t>
  </si>
  <si>
    <t>მობილურის  ლიმიტი ****</t>
  </si>
  <si>
    <t>საწვავი (მარკა "კია პიკანტო" გამ.წელი2007,ძრავის მოც. 1100)</t>
  </si>
  <si>
    <t>კომპიუტერული პროგრამები (ვინდოუსი, ანტივირუსები = 6 კომპ.ზე)</t>
  </si>
  <si>
    <t>ამბულატორიებში ინვენტარის ტრანსპორტირების ხარჯი</t>
  </si>
  <si>
    <t>აპრილი</t>
  </si>
  <si>
    <t>მაისი</t>
  </si>
  <si>
    <t>ივნისი</t>
  </si>
  <si>
    <t>ივლისი</t>
  </si>
  <si>
    <t>აგვისტო</t>
  </si>
  <si>
    <t>სექტემბერი</t>
  </si>
  <si>
    <t>ოქტომბერი</t>
  </si>
  <si>
    <t>მედიკამენტების ხარჯი(ექიმის ჩანთა)</t>
  </si>
  <si>
    <t>იანვარი</t>
  </si>
  <si>
    <t>თებერვალი</t>
  </si>
  <si>
    <t>მარტი</t>
  </si>
  <si>
    <t>ჯამი</t>
  </si>
  <si>
    <t>თბილი თვეები</t>
  </si>
  <si>
    <t>რეცეპტები</t>
  </si>
  <si>
    <t>შპს შიდა ქართლის პირველადი ჯანდაცვის ცენტრი</t>
  </si>
  <si>
    <t>boqlomi</t>
  </si>
  <si>
    <t>el.sadenebi</t>
  </si>
  <si>
    <t>25ლარი</t>
  </si>
  <si>
    <t xml:space="preserve"> ექიმის ჩანთა</t>
  </si>
  <si>
    <t>სახანძრო ნებართვის მოსაკრ.(gaSifvra ix.danarTi2)</t>
  </si>
  <si>
    <t>ნარჩენების გატანა (gaSifvra ix.danarTi2)</t>
  </si>
  <si>
    <t>ზამთრის თვეები</t>
  </si>
  <si>
    <t>ამბულატორიების საინვესტიციო ხარჯი</t>
  </si>
  <si>
    <t>სახანძრო ნებართვის მოსაკრებელი</t>
  </si>
  <si>
    <t xml:space="preserve">აბონენტად აყვანა (გაზის. მრიცხველი; მონტაჟი) </t>
  </si>
  <si>
    <t>B ჯგუფის ნარჩენების გატანა</t>
  </si>
  <si>
    <t>აბონენტად აყვანა( გაზის მრიცხვ.მონტაჟი)</t>
  </si>
  <si>
    <t>შენიშვნა: ტყვიავის ფიზიკური პირების (3ექიმი და 3ექთანი) გადმოსვლის შემთხვევაში ხარჯი გაგვეზრდება</t>
  </si>
  <si>
    <t xml:space="preserve">შვებულება და ბიულეტინები მედ. პერსონალის და ადმინისტრაციის. </t>
  </si>
  <si>
    <t>კარალეთი(კოტეჯები)</t>
  </si>
  <si>
    <t>ქვემო არცევი</t>
  </si>
  <si>
    <t>აძვი</t>
  </si>
  <si>
    <t>ჯარიაშენი</t>
  </si>
  <si>
    <t>კირბალი</t>
  </si>
  <si>
    <t>ატოცი</t>
  </si>
  <si>
    <t>მეღვრეკისი</t>
  </si>
  <si>
    <t>ერგნეთი</t>
  </si>
  <si>
    <t>ქერე</t>
  </si>
  <si>
    <t>წითელუბანი</t>
  </si>
  <si>
    <t>თვაურები</t>
  </si>
  <si>
    <t>თამარაშენი</t>
  </si>
  <si>
    <t>კოდა</t>
  </si>
  <si>
    <t>2015 წლის ხელფასი</t>
  </si>
  <si>
    <t>საქონელი და მომსახურების ხარჯი</t>
  </si>
  <si>
    <t>სხვა საქონელი და მომსახურება</t>
  </si>
  <si>
    <t>3.10.3</t>
  </si>
  <si>
    <t>3.11</t>
  </si>
  <si>
    <t>3.11.1</t>
  </si>
  <si>
    <t>3.11.2</t>
  </si>
  <si>
    <t xml:space="preserve"> </t>
  </si>
  <si>
    <t>დენის გადასახადი თბილ თვეებში 19ლ.</t>
  </si>
  <si>
    <t>ზამთრის თვეებში გასათბობად 38ლ. +19ლ. =57ლ.</t>
  </si>
  <si>
    <t>სადაც ორი ექიმია 76ლ.+19ლ.=95ლ.</t>
  </si>
  <si>
    <t>ბუდედაშვილი ზაქარია</t>
  </si>
  <si>
    <t>59001050132</t>
  </si>
  <si>
    <t>ხვითი</t>
  </si>
  <si>
    <t>19 ლარი თვეში-იმ ობიექტებზე სადაც გათბობა ხდება გაზით ან შეშით</t>
  </si>
  <si>
    <t>57 = 19 +38 ლარი (38 = ელ.ენერგიით გათბობის ხარჯი) *</t>
  </si>
  <si>
    <t>კვერნაკი(კოტეჯები)</t>
  </si>
  <si>
    <t xml:space="preserve">                                                                     შ.პ.ს. „შიდა ქართლის პირველადი ჯანდაცვის ცენტრი“-ს 2016 წლის ბიუჯეტი</t>
  </si>
  <si>
    <t>კადრების მომზადება-გადამზადება</t>
  </si>
  <si>
    <t>** ინტერნეტი ჩართული იქნება სილქნეტში 30$-იანი პაკეტით</t>
  </si>
  <si>
    <t>*** სილქნეტში ჩართული საბაზისო ტელეფონი 10,5 ლარი სააბონენტო ტარიფით</t>
  </si>
  <si>
    <t>**** 7 ნომერი ჩაირთვება მაგთის კორპორატიულ ქსელში და თითოეულზე ლიმიტი იქნება 20 ლარი</t>
  </si>
  <si>
    <t>დანართი 2 (2016)</t>
  </si>
  <si>
    <t>2015 (ქვემო ხვითის გარდა)</t>
  </si>
  <si>
    <t>1 ექმ</t>
  </si>
  <si>
    <t>ჯარიაშენი, ახრისი,ციცაგიანთკარი</t>
  </si>
  <si>
    <t>გაზი</t>
  </si>
  <si>
    <t>სამეურნეო ხარჯი (გაშიფვრა იხ. დანართი ა)</t>
  </si>
  <si>
    <t>საკანცელარიო ხარჯი (გაშიფვრა იხ. დანართი ა)</t>
  </si>
  <si>
    <t>სახანძრო ნებართვის მოსაკრ.(გაშიფვრა იხ. დანართი N2)</t>
  </si>
  <si>
    <t>ნარჩენების გატანა (გაშიფვრა იხ. დანართი N2)</t>
  </si>
  <si>
    <t>ახრისი</t>
  </si>
  <si>
    <t>დიცი</t>
  </si>
  <si>
    <t>1 ექიმი, 1 ექთანი</t>
  </si>
  <si>
    <t>ტირძნისი</t>
  </si>
  <si>
    <t>მერეთი</t>
  </si>
  <si>
    <t>ექიმი</t>
  </si>
  <si>
    <t>ექთანი</t>
  </si>
  <si>
    <t>მომსახურების მიმწოდებელი</t>
  </si>
  <si>
    <t>გორი</t>
  </si>
  <si>
    <t>ტყვიავი</t>
  </si>
  <si>
    <t>შპს „შიდა ქართლის პირველადი ჯანდაცვის ცენტრი“</t>
  </si>
  <si>
    <t>ფლავისმანი</t>
  </si>
  <si>
    <t>ახალუბანი</t>
  </si>
  <si>
    <t>ციცაგიანთ კარი</t>
  </si>
  <si>
    <t>მუმლაანთ კარი</t>
  </si>
  <si>
    <t>მეჯვრისხევი</t>
  </si>
  <si>
    <t>ფაბრიკის დასახლება</t>
  </si>
  <si>
    <t>არბო</t>
  </si>
  <si>
    <t>ქვემო შავშვები</t>
  </si>
  <si>
    <t>ნაწრეტი</t>
  </si>
  <si>
    <t> შავშვები</t>
  </si>
  <si>
    <t>ნადარბაზევი</t>
  </si>
  <si>
    <t>თერგვისი</t>
  </si>
  <si>
    <t>ბროწლეთი</t>
  </si>
  <si>
    <t>კარბი</t>
  </si>
  <si>
    <t>კოშკა</t>
  </si>
  <si>
    <t>გუგუტიანთ კარი</t>
  </si>
  <si>
    <t>ზარდიაანთ კარი</t>
  </si>
  <si>
    <t>18 (3 ექიმი, 3 ექთანი)
19 (კარალეთი (კოტეჯები) 
20 (კვერნაკი (კოტეჯები)</t>
  </si>
  <si>
    <t>სათბურის დასახლება</t>
  </si>
  <si>
    <r>
      <t> ზეღდულეთი</t>
    </r>
    <r>
      <rPr>
        <sz val="8"/>
        <color theme="1"/>
        <rFont val="Calibri"/>
        <family val="2"/>
        <charset val="204"/>
      </rPr>
      <t> </t>
    </r>
  </si>
  <si>
    <t>ბერშუეთი</t>
  </si>
  <si>
    <t>ზემო სობისი</t>
  </si>
  <si>
    <t>შინდისი</t>
  </si>
  <si>
    <t>ქვემო ხვითი</t>
  </si>
  <si>
    <t>კასპი</t>
  </si>
  <si>
    <t>კოდისწყარო</t>
  </si>
  <si>
    <t>სარიბარი</t>
  </si>
  <si>
    <t>ყარაფილა</t>
  </si>
  <si>
    <t>ზადიაანთკარი</t>
  </si>
  <si>
    <t>ზემო რენე</t>
  </si>
  <si>
    <t>ქვემო რენე</t>
  </si>
  <si>
    <t>ნიგოზა</t>
  </si>
  <si>
    <t>ჩობალაური</t>
  </si>
  <si>
    <t>ლამისყანა</t>
  </si>
  <si>
    <t>თვაური</t>
  </si>
  <si>
    <t>ქვემო ჭალა</t>
  </si>
  <si>
    <t>ვაკე</t>
  </si>
  <si>
    <t>პანტიანი</t>
  </si>
  <si>
    <t>საკორინთლო</t>
  </si>
  <si>
    <t>გამდლისწყარო</t>
  </si>
  <si>
    <t>გორაკა</t>
  </si>
  <si>
    <t>ახალშენი</t>
  </si>
  <si>
    <t>ქარელი</t>
  </si>
  <si>
    <t>ბრეძა</t>
  </si>
  <si>
    <t>გულიკაანთ უბანი</t>
  </si>
  <si>
    <t>ჭვრინისი</t>
  </si>
  <si>
    <t>საციხური</t>
  </si>
  <si>
    <t>აბანო</t>
  </si>
  <si>
    <t>ავლევი</t>
  </si>
  <si>
    <t>კნოლევი</t>
  </si>
  <si>
    <t>ცერონისი</t>
  </si>
  <si>
    <t>დვანი</t>
  </si>
  <si>
    <t>ტახტიძირი</t>
  </si>
  <si>
    <t>დირბი</t>
  </si>
  <si>
    <t>ღოღეთი</t>
  </si>
  <si>
    <t>ხაშური</t>
  </si>
  <si>
    <t>ქვემო ბროლოსანი</t>
  </si>
  <si>
    <t>ზემო ბროლოსანი</t>
  </si>
  <si>
    <t>ჩორჩანა</t>
  </si>
  <si>
    <t>კლდისწყარო</t>
  </si>
  <si>
    <t>წეღვერი</t>
  </si>
  <si>
    <t>ტიტვინის წყარო</t>
  </si>
  <si>
    <t>ყობი</t>
  </si>
  <si>
    <t>ბერსუეთი</t>
  </si>
  <si>
    <t>2 ექიმი, 2 ექთანი</t>
  </si>
  <si>
    <t>2 ექიმი, 3 ექთანი</t>
  </si>
  <si>
    <t xml:space="preserve">1 ექიმი 2 ექთანი </t>
  </si>
  <si>
    <t>1 ექიმი 2 ექთანი</t>
  </si>
  <si>
    <t>1 ექიმი, 3 ექთანი</t>
  </si>
  <si>
    <t>1 ექიმი, 2 ექთანი</t>
  </si>
  <si>
    <t>სულ</t>
  </si>
  <si>
    <t>3 ექიმი, 5 ექთანი</t>
  </si>
  <si>
    <t>კარალეთი (კოტეჯები)</t>
  </si>
  <si>
    <t>კვერნაკი (კოტეჯები, კარალეთი)</t>
  </si>
  <si>
    <t>3 ექიმი, 3 ექთანი</t>
  </si>
  <si>
    <t>გვარი</t>
  </si>
  <si>
    <t>სახელი</t>
  </si>
  <si>
    <t>ტ. ნომერი</t>
  </si>
  <si>
    <r>
      <t xml:space="preserve">სერთიფიკატის                </t>
    </r>
    <r>
      <rPr>
        <b/>
        <sz val="9"/>
        <color theme="1"/>
        <rFont val="AcadMtavr"/>
      </rPr>
      <t>#</t>
    </r>
  </si>
  <si>
    <t>სერთიფიკატი</t>
  </si>
  <si>
    <t>ინწკირველი</t>
  </si>
  <si>
    <t>კარინე</t>
  </si>
  <si>
    <t>598 78 19 23</t>
  </si>
  <si>
    <t>შინაგანი მედიცინა</t>
  </si>
  <si>
    <t>ლია</t>
  </si>
  <si>
    <t>ქვემო არცევი, ქვეში</t>
  </si>
  <si>
    <t>599 40 46 60</t>
  </si>
  <si>
    <t xml:space="preserve">საოჯახო მედიცინა </t>
  </si>
  <si>
    <t>ბეროშვილი</t>
  </si>
  <si>
    <t>ვახტანგ</t>
  </si>
  <si>
    <t>მუმლაანთკარი, მეჯვრისხევი</t>
  </si>
  <si>
    <t>599 74 76 75</t>
  </si>
  <si>
    <t>საოჯახო მედიცინა</t>
  </si>
  <si>
    <t>შერმადინი</t>
  </si>
  <si>
    <t>ლალი</t>
  </si>
  <si>
    <t>მეჯვრისხევი,  ფაბრიკის დასახლება</t>
  </si>
  <si>
    <t>599 14 82 27</t>
  </si>
  <si>
    <t>მჭედლიშვილი</t>
  </si>
  <si>
    <t>მაყვალა</t>
  </si>
  <si>
    <t>აძვი, მეჯვრისხევი, ახალუბანი</t>
  </si>
  <si>
    <t>599 79 27 07</t>
  </si>
  <si>
    <t>მიქაბერიძე</t>
  </si>
  <si>
    <t>მანანა</t>
  </si>
  <si>
    <t>599 95 75 91</t>
  </si>
  <si>
    <t>ჯოჯიშვილი</t>
  </si>
  <si>
    <t>ნანა</t>
  </si>
  <si>
    <t>599 96 70 87</t>
  </si>
  <si>
    <t>ტეტუნაშვილი</t>
  </si>
  <si>
    <t>ნინო</t>
  </si>
  <si>
    <t>577 75 52 90</t>
  </si>
  <si>
    <t>ზოგადი პროფილის ექიმი პედიატრი</t>
  </si>
  <si>
    <t>პედიატრი</t>
  </si>
  <si>
    <t>დემურაშვილი</t>
  </si>
  <si>
    <t>რუსუდანი</t>
  </si>
  <si>
    <t>ქორდი, არბო</t>
  </si>
  <si>
    <t>599 74 96 42</t>
  </si>
  <si>
    <t>ბესტავაშვილი</t>
  </si>
  <si>
    <t>წითელუბანი, შავშვები, ნაწრეტი,ქვემო შავშვები</t>
  </si>
  <si>
    <t>599 96 37 91</t>
  </si>
  <si>
    <t>ოჯახის ექიმი</t>
  </si>
  <si>
    <t>შატაკიშვილი</t>
  </si>
  <si>
    <t>ხურვალეთი, ნადარბაზევი</t>
  </si>
  <si>
    <t>599 23 36 41</t>
  </si>
  <si>
    <t>მამისბედაშვილი</t>
  </si>
  <si>
    <t>ხათუნა</t>
  </si>
  <si>
    <t>ტირძნისი, თერგვისი</t>
  </si>
  <si>
    <t xml:space="preserve">599 75 96 99 </t>
  </si>
  <si>
    <t>მინდიაშვილი</t>
  </si>
  <si>
    <t>თამარი</t>
  </si>
  <si>
    <t>მეღვრეკისი, ერგნეთი, ბროწლეთი</t>
  </si>
  <si>
    <t>595 14 38 33</t>
  </si>
  <si>
    <t>ინაური</t>
  </si>
  <si>
    <t>მაია</t>
  </si>
  <si>
    <t>მერეთი, კარბი, ქერე</t>
  </si>
  <si>
    <t>599 95 60 37</t>
  </si>
  <si>
    <t>ნოზაძე</t>
  </si>
  <si>
    <t>გია</t>
  </si>
  <si>
    <t>კოშკა, გუგუტიანთკარი, ზარდიანთკარი</t>
  </si>
  <si>
    <t>595 44 92 35</t>
  </si>
  <si>
    <t>გიგაური</t>
  </si>
  <si>
    <t>კირბალი, ბერშუეტი, ზემო სობისი</t>
  </si>
  <si>
    <t>599 55 00 21</t>
  </si>
  <si>
    <t>მარტიაშვილი</t>
  </si>
  <si>
    <t>მარინე</t>
  </si>
  <si>
    <t>კარალეთი (კოტეჯი)</t>
  </si>
  <si>
    <t>595 55 72 08</t>
  </si>
  <si>
    <t>შავლუხაშვილი</t>
  </si>
  <si>
    <t>ელისო</t>
  </si>
  <si>
    <t>კარალეთი (კვერნაკის კოტეჯი)</t>
  </si>
  <si>
    <t>595 31 02 00</t>
  </si>
  <si>
    <t>ლაფაჩი</t>
  </si>
  <si>
    <t>ქეთევანი</t>
  </si>
  <si>
    <t>593 19 15 30</t>
  </si>
  <si>
    <t>ცერცვაძე</t>
  </si>
  <si>
    <t>ლუდმილა</t>
  </si>
  <si>
    <t>593 50 38 86</t>
  </si>
  <si>
    <t>ქუთათელაძე</t>
  </si>
  <si>
    <t>ლიანა</t>
  </si>
  <si>
    <t>599 43 91 91</t>
  </si>
  <si>
    <t>თათრიშვილი</t>
  </si>
  <si>
    <t>ზადიანთკარი, კოდისწყარო,სარიბარი, ყარაფალა ზ/ქ რენე, ნიგოზა, ჩობალაური</t>
  </si>
  <si>
    <t>555 31 10 91</t>
  </si>
  <si>
    <t>ბიჩელაშვილი</t>
  </si>
  <si>
    <t>555 59 30 08</t>
  </si>
  <si>
    <t>ნიკვაშვილი</t>
  </si>
  <si>
    <t>მზია</t>
  </si>
  <si>
    <t>თვაური, ხვითი</t>
  </si>
  <si>
    <t>595 74 92 01</t>
  </si>
  <si>
    <t>ალიბეგაშვილი</t>
  </si>
  <si>
    <t>ოთარი</t>
  </si>
  <si>
    <t>ქვემო ჭალა, საკორინთლო, გამდლისწყარო,ახალშენი, გორაკა</t>
  </si>
  <si>
    <t>598 15 75 03</t>
  </si>
  <si>
    <t>უზნაძე</t>
  </si>
  <si>
    <t>ვლადიმერი</t>
  </si>
  <si>
    <t>პანტიანი, ქვემო ჭალა, ვაკე</t>
  </si>
  <si>
    <t>593 90 86 74</t>
  </si>
  <si>
    <t>მაზმიშვილი</t>
  </si>
  <si>
    <t xml:space="preserve"> კასპის რაიონი   კოდისწყარო</t>
  </si>
  <si>
    <t>599 98 33 70</t>
  </si>
  <si>
    <t>ღვალაძე</t>
  </si>
  <si>
    <t>ბრეძა, საცისური, ჭვრინისი,ატოცი,გულიანთკარი</t>
  </si>
  <si>
    <t>555 24 87 11</t>
  </si>
  <si>
    <t>ნინიაშვილი</t>
  </si>
  <si>
    <t>თეა</t>
  </si>
  <si>
    <t>ავლევი, ცერონისი</t>
  </si>
  <si>
    <t>558 66 09 60</t>
  </si>
  <si>
    <t>ყიფიანი</t>
  </si>
  <si>
    <t>მარინა</t>
  </si>
  <si>
    <t>დვანი, ტახტიძირი</t>
  </si>
  <si>
    <t>577 33 08 28</t>
  </si>
  <si>
    <t>გეგელია</t>
  </si>
  <si>
    <t>577 97 13 10</t>
  </si>
  <si>
    <t>ბერუაშვილი</t>
  </si>
  <si>
    <t>ფცა, თამარაშენი,ღოღეთი</t>
  </si>
  <si>
    <t>596 12 06 74</t>
  </si>
  <si>
    <t>ჩადუნელი</t>
  </si>
  <si>
    <t>ირინე</t>
  </si>
  <si>
    <t>წაღვლი, ქვ/ზ ბროლოსანი,ჩოჩანა,კლდისწყარო,წეღვე-</t>
  </si>
  <si>
    <t>რი,ტიტვინის წყარო,ყობი</t>
  </si>
  <si>
    <t>599 40 35 25</t>
  </si>
  <si>
    <t>მოწმობა“ოჯახის ექიმი“</t>
  </si>
  <si>
    <t>გიორგობიანი</t>
  </si>
  <si>
    <t>59914 25 60</t>
  </si>
  <si>
    <t>მეტრეველი</t>
  </si>
  <si>
    <t xml:space="preserve"> ქარელის რაიონი    კოდა -აბანო</t>
  </si>
  <si>
    <t>599 16 96 21</t>
  </si>
  <si>
    <t>ჯანგირაშვილი</t>
  </si>
  <si>
    <t>ზეინაბი</t>
  </si>
  <si>
    <t xml:space="preserve">  ქარელის რაიონი    კნოლევი</t>
  </si>
  <si>
    <t>598 32 24 85</t>
  </si>
  <si>
    <t>შინაგანი სნეულებები</t>
  </si>
  <si>
    <t xml:space="preserve">შ.პ.ს. „შიდა ქართლის პირველადი ჯანდაცვის ცენტრში“შემავალი ამბულატორიების ექიმების სია  </t>
  </si>
  <si>
    <t>გადათამაშდება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</si>
</sst>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L_a_r_i_-;\-* #,##0.00\ _L_a_r_i_-;_-* &quot;-&quot;??\ _L_a_r_i_-;_-@_-"/>
    <numFmt numFmtId="165" formatCode="#,##0.0"/>
    <numFmt numFmtId="166" formatCode="_-* #,##0\ _L_a_r_i_-;\-* #,##0\ _L_a_r_i_-;_-* &quot;-&quot;??\ _L_a_r_i_-;_-@_-"/>
  </numFmts>
  <fonts count="7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8"/>
      <color indexed="8"/>
      <name val="AcadNusx"/>
    </font>
    <font>
      <sz val="12"/>
      <color indexed="8"/>
      <name val="AcadNusx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2"/>
      <color indexed="8"/>
      <name val="AcadNusx"/>
    </font>
    <font>
      <b/>
      <sz val="12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8"/>
      <name val="Calibri"/>
      <family val="2"/>
      <charset val="1"/>
    </font>
    <font>
      <sz val="14"/>
      <name val="Arial"/>
      <family val="2"/>
    </font>
    <font>
      <b/>
      <sz val="10"/>
      <name val="Arial"/>
      <family val="2"/>
      <charset val="204"/>
    </font>
    <font>
      <b/>
      <sz val="11"/>
      <color theme="1"/>
      <name val="Calibri"/>
      <family val="2"/>
      <charset val="1"/>
      <scheme val="minor"/>
    </font>
    <font>
      <sz val="16"/>
      <color theme="1"/>
      <name val="Calibri"/>
      <family val="2"/>
      <charset val="1"/>
      <scheme val="minor"/>
    </font>
    <font>
      <b/>
      <sz val="14"/>
      <color theme="0"/>
      <name val="Calibri"/>
      <family val="2"/>
      <scheme val="minor"/>
    </font>
    <font>
      <b/>
      <sz val="10"/>
      <color theme="0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indexed="8"/>
      <name val="AcadNusx"/>
    </font>
    <font>
      <sz val="11"/>
      <name val="Arial"/>
      <family val="2"/>
    </font>
    <font>
      <b/>
      <sz val="11"/>
      <color theme="0"/>
      <name val="Arial"/>
      <family val="2"/>
      <charset val="204"/>
    </font>
    <font>
      <sz val="11"/>
      <color rgb="FF9C0006"/>
      <name val="Calibri"/>
      <family val="2"/>
      <charset val="1"/>
      <scheme val="minor"/>
    </font>
    <font>
      <sz val="9"/>
      <color indexed="8"/>
      <name val="AcadNusx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1"/>
      <scheme val="minor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6"/>
      <color indexed="8"/>
      <name val="AcadNusx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color theme="1"/>
      <name val="Calibri"/>
      <family val="2"/>
      <charset val="1"/>
      <scheme val="minor"/>
    </font>
    <font>
      <b/>
      <sz val="18"/>
      <color indexed="8"/>
      <name val="Calibri"/>
      <family val="2"/>
      <charset val="204"/>
    </font>
    <font>
      <sz val="18"/>
      <color indexed="8"/>
      <name val="AcadNusx"/>
    </font>
    <font>
      <b/>
      <sz val="18"/>
      <name val="Calibri"/>
      <family val="2"/>
      <charset val="204"/>
    </font>
    <font>
      <b/>
      <sz val="18"/>
      <name val="AcadNusx"/>
    </font>
    <font>
      <b/>
      <sz val="1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rgb="FFFF0000"/>
      <name val="Calibri"/>
      <family val="2"/>
      <charset val="1"/>
      <scheme val="minor"/>
    </font>
    <font>
      <b/>
      <sz val="11"/>
      <color rgb="FFFF0000"/>
      <name val="Arial"/>
      <family val="2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0"/>
      <color rgb="FFFF0000"/>
      <name val="Arial"/>
      <family val="2"/>
      <charset val="204"/>
    </font>
    <font>
      <b/>
      <sz val="18"/>
      <color rgb="FFFF0000"/>
      <name val="AcadNusx"/>
    </font>
    <font>
      <b/>
      <sz val="18"/>
      <color theme="5" tint="-0.249977111117893"/>
      <name val="AcadNusx"/>
    </font>
    <font>
      <b/>
      <sz val="14"/>
      <color indexed="8"/>
      <name val="Sylfaen"/>
      <family val="1"/>
      <charset val="204"/>
    </font>
    <font>
      <b/>
      <sz val="12"/>
      <color rgb="FFFF0000"/>
      <name val="Sylfaen"/>
      <family val="1"/>
      <charset val="204"/>
    </font>
    <font>
      <b/>
      <sz val="12"/>
      <color theme="8" tint="-0.249977111117893"/>
      <name val="Sylfaen"/>
      <family val="1"/>
      <charset val="204"/>
    </font>
    <font>
      <b/>
      <sz val="16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b/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name val="Sylfaen"/>
      <family val="1"/>
      <charset val="204"/>
    </font>
    <font>
      <b/>
      <sz val="10"/>
      <color indexed="8"/>
      <name val="Sylfaen"/>
      <family val="1"/>
      <charset val="204"/>
    </font>
    <font>
      <b/>
      <sz val="10"/>
      <color theme="1"/>
      <name val="Sylfaen"/>
      <family val="1"/>
      <charset val="204"/>
    </font>
    <font>
      <sz val="12"/>
      <name val="Sylfaen"/>
      <family val="1"/>
      <charset val="204"/>
    </font>
    <font>
      <sz val="8"/>
      <color theme="1"/>
      <name val="Calibri"/>
      <family val="2"/>
      <charset val="204"/>
    </font>
    <font>
      <b/>
      <sz val="10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9"/>
      <color theme="1"/>
      <name val="AcadMtavr"/>
    </font>
    <font>
      <b/>
      <sz val="9"/>
      <name val="Sylfaen"/>
      <family val="1"/>
      <charset val="204"/>
    </font>
    <font>
      <sz val="11"/>
      <name val="Calibri"/>
      <family val="2"/>
      <charset val="1"/>
      <scheme val="minor"/>
    </font>
    <font>
      <b/>
      <sz val="11"/>
      <color rgb="FF0070C0"/>
      <name val="Arial"/>
      <family val="2"/>
      <charset val="204"/>
    </font>
    <font>
      <b/>
      <sz val="12"/>
      <color rgb="FF0070C0"/>
      <name val="Sylfaen"/>
      <family val="1"/>
      <charset val="204"/>
    </font>
    <font>
      <sz val="10"/>
      <color theme="1"/>
      <name val="Sylfaen"/>
      <family val="1"/>
      <charset val="204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rgb="FF0070C0"/>
      <name val="Sylfaen"/>
      <family val="1"/>
      <charset val="204"/>
    </font>
    <font>
      <b/>
      <sz val="12"/>
      <color theme="3" tint="0.39997558519241921"/>
      <name val="Sylfaen"/>
      <family val="1"/>
      <charset val="204"/>
    </font>
    <font>
      <sz val="12"/>
      <color theme="3" tint="0.39997558519241921"/>
      <name val="Sylfaen"/>
      <family val="1"/>
      <charset val="204"/>
    </font>
    <font>
      <b/>
      <sz val="12"/>
      <color theme="4" tint="-0.249977111117893"/>
      <name val="Sylfaen"/>
      <family val="1"/>
      <charset val="204"/>
    </font>
    <font>
      <b/>
      <sz val="10"/>
      <color theme="3" tint="0.39997558519241921"/>
      <name val="Sylfaen"/>
      <family val="1"/>
      <charset val="204"/>
    </font>
    <font>
      <b/>
      <sz val="11"/>
      <color theme="4" tint="-0.249977111117893"/>
      <name val="Arial"/>
      <family val="2"/>
      <charset val="204"/>
    </font>
    <font>
      <sz val="11"/>
      <name val="Arial"/>
      <family val="2"/>
      <charset val="204"/>
    </font>
    <font>
      <sz val="11"/>
      <color theme="4" tint="-0.249977111117893"/>
      <name val="Arial"/>
      <family val="2"/>
      <charset val="204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C7CE"/>
      </patternFill>
    </fill>
    <fill>
      <patternFill patternType="solid">
        <fgColor rgb="FFFF0000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7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3" fillId="13" borderId="0" applyNumberFormat="0" applyBorder="0" applyAlignment="0" applyProtection="0"/>
    <xf numFmtId="164" fontId="29" fillId="0" borderId="0" applyFont="0" applyFill="0" applyBorder="0" applyAlignment="0" applyProtection="0"/>
  </cellStyleXfs>
  <cellXfs count="904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0" fillId="0" borderId="1" xfId="0" applyBorder="1"/>
    <xf numFmtId="0" fontId="5" fillId="0" borderId="0" xfId="0" applyFont="1" applyBorder="1" applyAlignment="1">
      <alignment horizontal="center" vertical="center"/>
    </xf>
    <xf numFmtId="0" fontId="7" fillId="0" borderId="1" xfId="0" applyFont="1" applyBorder="1"/>
    <xf numFmtId="0" fontId="5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3" borderId="0" xfId="0" applyFill="1" applyBorder="1"/>
    <xf numFmtId="0" fontId="0" fillId="0" borderId="0" xfId="0" applyFill="1" applyBorder="1"/>
    <xf numFmtId="0" fontId="5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4" fillId="0" borderId="2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" fillId="3" borderId="1" xfId="0" applyFont="1" applyFill="1" applyBorder="1"/>
    <xf numFmtId="0" fontId="0" fillId="0" borderId="0" xfId="0" applyAlignment="1">
      <alignment horizontal="right"/>
    </xf>
    <xf numFmtId="0" fontId="5" fillId="4" borderId="7" xfId="0" applyFont="1" applyFill="1" applyBorder="1" applyAlignment="1">
      <alignment horizontal="center" vertical="center"/>
    </xf>
    <xf numFmtId="0" fontId="14" fillId="0" borderId="3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9" fontId="14" fillId="3" borderId="5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49" fontId="14" fillId="2" borderId="5" xfId="0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4" fillId="0" borderId="2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3" borderId="1" xfId="0" applyFont="1" applyFill="1" applyBorder="1"/>
    <xf numFmtId="0" fontId="15" fillId="3" borderId="1" xfId="0" applyFont="1" applyFill="1" applyBorder="1"/>
    <xf numFmtId="0" fontId="15" fillId="3" borderId="34" xfId="0" applyFont="1" applyFill="1" applyBorder="1"/>
    <xf numFmtId="49" fontId="14" fillId="0" borderId="5" xfId="0" applyNumberFormat="1" applyFont="1" applyBorder="1" applyAlignment="1">
      <alignment horizontal="center" vertical="center" wrapText="1"/>
    </xf>
    <xf numFmtId="0" fontId="15" fillId="3" borderId="5" xfId="0" applyFont="1" applyFill="1" applyBorder="1" applyAlignment="1">
      <alignment horizontal="center"/>
    </xf>
    <xf numFmtId="0" fontId="15" fillId="0" borderId="0" xfId="0" applyFont="1"/>
    <xf numFmtId="1" fontId="0" fillId="0" borderId="1" xfId="0" applyNumberFormat="1" applyBorder="1"/>
    <xf numFmtId="1" fontId="0" fillId="3" borderId="1" xfId="0" applyNumberFormat="1" applyFill="1" applyBorder="1"/>
    <xf numFmtId="1" fontId="0" fillId="0" borderId="0" xfId="0" applyNumberFormat="1" applyBorder="1"/>
    <xf numFmtId="0" fontId="16" fillId="0" borderId="0" xfId="0" applyFont="1" applyBorder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Alignment="1">
      <alignment horizontal="left"/>
    </xf>
    <xf numFmtId="0" fontId="17" fillId="12" borderId="1" xfId="0" applyFont="1" applyFill="1" applyBorder="1" applyAlignment="1">
      <alignment horizontal="left" vertical="center"/>
    </xf>
    <xf numFmtId="0" fontId="18" fillId="1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14" fillId="0" borderId="1" xfId="0" applyFont="1" applyBorder="1" applyAlignment="1">
      <alignment horizontal="left" vertical="center"/>
    </xf>
    <xf numFmtId="0" fontId="17" fillId="12" borderId="1" xfId="0" applyFont="1" applyFill="1" applyBorder="1" applyAlignment="1">
      <alignment horizontal="left"/>
    </xf>
    <xf numFmtId="0" fontId="22" fillId="12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left"/>
    </xf>
    <xf numFmtId="0" fontId="0" fillId="8" borderId="1" xfId="0" applyFill="1" applyBorder="1" applyAlignment="1">
      <alignment horizontal="left"/>
    </xf>
    <xf numFmtId="0" fontId="19" fillId="5" borderId="1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left" vertical="center" wrapText="1"/>
    </xf>
    <xf numFmtId="49" fontId="19" fillId="5" borderId="1" xfId="0" applyNumberFormat="1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left" vertical="center" wrapText="1"/>
    </xf>
    <xf numFmtId="49" fontId="19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center" vertical="center" wrapText="1"/>
    </xf>
    <xf numFmtId="165" fontId="18" fillId="12" borderId="1" xfId="0" applyNumberFormat="1" applyFont="1" applyFill="1" applyBorder="1" applyAlignment="1">
      <alignment horizontal="center" vertical="center" wrapText="1"/>
    </xf>
    <xf numFmtId="165" fontId="11" fillId="8" borderId="1" xfId="0" applyNumberFormat="1" applyFont="1" applyFill="1" applyBorder="1" applyAlignment="1">
      <alignment horizontal="center"/>
    </xf>
    <xf numFmtId="165" fontId="9" fillId="8" borderId="1" xfId="0" applyNumberFormat="1" applyFont="1" applyFill="1" applyBorder="1" applyAlignment="1">
      <alignment horizontal="center"/>
    </xf>
    <xf numFmtId="165" fontId="22" fillId="12" borderId="1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/>
    </xf>
    <xf numFmtId="165" fontId="0" fillId="8" borderId="1" xfId="0" applyNumberFormat="1" applyFill="1" applyBorder="1" applyAlignment="1">
      <alignment horizontal="center"/>
    </xf>
    <xf numFmtId="165" fontId="21" fillId="0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165" fontId="10" fillId="0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/>
    </xf>
    <xf numFmtId="165" fontId="11" fillId="8" borderId="1" xfId="0" applyNumberFormat="1" applyFont="1" applyFill="1" applyBorder="1" applyAlignment="1">
      <alignment horizontal="center" vertical="center"/>
    </xf>
    <xf numFmtId="165" fontId="14" fillId="0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Fill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2" fontId="0" fillId="0" borderId="1" xfId="0" applyNumberFormat="1" applyBorder="1"/>
    <xf numFmtId="0" fontId="23" fillId="0" borderId="0" xfId="1" applyFill="1"/>
    <xf numFmtId="49" fontId="14" fillId="0" borderId="38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left" vertical="center" wrapText="1"/>
    </xf>
    <xf numFmtId="0" fontId="14" fillId="0" borderId="39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165" fontId="26" fillId="8" borderId="1" xfId="0" applyNumberFormat="1" applyFont="1" applyFill="1" applyBorder="1" applyAlignment="1">
      <alignment horizontal="center"/>
    </xf>
    <xf numFmtId="0" fontId="27" fillId="8" borderId="1" xfId="0" applyFont="1" applyFill="1" applyBorder="1" applyAlignment="1">
      <alignment horizontal="left" vertical="center"/>
    </xf>
    <xf numFmtId="165" fontId="27" fillId="8" borderId="1" xfId="0" applyNumberFormat="1" applyFont="1" applyFill="1" applyBorder="1" applyAlignment="1">
      <alignment horizontal="center" vertical="center"/>
    </xf>
    <xf numFmtId="165" fontId="11" fillId="12" borderId="1" xfId="0" applyNumberFormat="1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/>
    </xf>
    <xf numFmtId="0" fontId="3" fillId="0" borderId="20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0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left" vertical="center"/>
    </xf>
    <xf numFmtId="0" fontId="25" fillId="4" borderId="1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49" fontId="14" fillId="0" borderId="42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left"/>
    </xf>
    <xf numFmtId="0" fontId="28" fillId="0" borderId="0" xfId="0" applyFont="1" applyBorder="1"/>
    <xf numFmtId="0" fontId="5" fillId="0" borderId="1" xfId="0" applyFont="1" applyBorder="1" applyAlignment="1">
      <alignment horizontal="center" vertical="center"/>
    </xf>
    <xf numFmtId="164" fontId="12" fillId="4" borderId="12" xfId="2" applyFont="1" applyFill="1" applyBorder="1" applyAlignment="1">
      <alignment vertical="center"/>
    </xf>
    <xf numFmtId="0" fontId="6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164" fontId="12" fillId="0" borderId="37" xfId="2" applyFont="1" applyBorder="1" applyAlignment="1">
      <alignment horizontal="center" vertical="center"/>
    </xf>
    <xf numFmtId="164" fontId="12" fillId="0" borderId="6" xfId="2" applyFont="1" applyBorder="1" applyAlignment="1">
      <alignment horizontal="center" vertical="center"/>
    </xf>
    <xf numFmtId="164" fontId="12" fillId="0" borderId="1" xfId="2" applyFont="1" applyBorder="1" applyAlignment="1">
      <alignment horizontal="center" vertical="center"/>
    </xf>
    <xf numFmtId="164" fontId="12" fillId="0" borderId="11" xfId="2" applyFont="1" applyBorder="1" applyAlignment="1">
      <alignment horizontal="center" vertical="center"/>
    </xf>
    <xf numFmtId="2" fontId="0" fillId="0" borderId="0" xfId="0" applyNumberFormat="1" applyBorder="1"/>
    <xf numFmtId="0" fontId="0" fillId="2" borderId="0" xfId="0" applyFill="1" applyBorder="1"/>
    <xf numFmtId="0" fontId="7" fillId="0" borderId="0" xfId="0" applyFont="1" applyBorder="1" applyAlignment="1">
      <alignment horizontal="left"/>
    </xf>
    <xf numFmtId="0" fontId="30" fillId="0" borderId="1" xfId="0" applyFont="1" applyBorder="1" applyAlignment="1">
      <alignment horizontal="center" vertical="center" wrapText="1"/>
    </xf>
    <xf numFmtId="4" fontId="31" fillId="10" borderId="1" xfId="0" applyNumberFormat="1" applyFont="1" applyFill="1" applyBorder="1"/>
    <xf numFmtId="4" fontId="31" fillId="9" borderId="1" xfId="0" applyNumberFormat="1" applyFont="1" applyFill="1" applyBorder="1"/>
    <xf numFmtId="1" fontId="32" fillId="11" borderId="0" xfId="0" applyNumberFormat="1" applyFont="1" applyFill="1" applyBorder="1" applyAlignment="1">
      <alignment horizontal="center" vertical="center"/>
    </xf>
    <xf numFmtId="0" fontId="31" fillId="0" borderId="0" xfId="0" applyFont="1" applyBorder="1"/>
    <xf numFmtId="4" fontId="31" fillId="2" borderId="1" xfId="0" applyNumberFormat="1" applyFont="1" applyFill="1" applyBorder="1"/>
    <xf numFmtId="4" fontId="32" fillId="11" borderId="0" xfId="0" applyNumberFormat="1" applyFont="1" applyFill="1" applyBorder="1" applyAlignment="1">
      <alignment horizontal="center"/>
    </xf>
    <xf numFmtId="1" fontId="32" fillId="11" borderId="0" xfId="0" applyNumberFormat="1" applyFont="1" applyFill="1" applyBorder="1" applyAlignment="1">
      <alignment horizontal="center"/>
    </xf>
    <xf numFmtId="0" fontId="33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0" fontId="33" fillId="3" borderId="1" xfId="0" applyFont="1" applyFill="1" applyBorder="1"/>
    <xf numFmtId="0" fontId="33" fillId="7" borderId="1" xfId="0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6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1" fontId="38" fillId="3" borderId="1" xfId="0" applyNumberFormat="1" applyFont="1" applyFill="1" applyBorder="1"/>
    <xf numFmtId="1" fontId="39" fillId="3" borderId="1" xfId="0" applyNumberFormat="1" applyFont="1" applyFill="1" applyBorder="1"/>
    <xf numFmtId="0" fontId="34" fillId="0" borderId="0" xfId="0" applyFont="1" applyBorder="1" applyAlignment="1">
      <alignment horizontal="center" vertical="center"/>
    </xf>
    <xf numFmtId="1" fontId="33" fillId="7" borderId="0" xfId="0" applyNumberFormat="1" applyFont="1" applyFill="1" applyBorder="1" applyAlignment="1">
      <alignment horizontal="center" vertical="center"/>
    </xf>
    <xf numFmtId="1" fontId="33" fillId="0" borderId="0" xfId="0" applyNumberFormat="1" applyFont="1" applyBorder="1" applyAlignment="1">
      <alignment horizontal="center" vertical="center"/>
    </xf>
    <xf numFmtId="1" fontId="33" fillId="6" borderId="0" xfId="0" applyNumberFormat="1" applyFont="1" applyFill="1" applyBorder="1" applyAlignment="1">
      <alignment horizontal="center" vertical="center"/>
    </xf>
    <xf numFmtId="1" fontId="33" fillId="0" borderId="0" xfId="0" applyNumberFormat="1" applyFont="1" applyBorder="1"/>
    <xf numFmtId="0" fontId="35" fillId="0" borderId="0" xfId="0" applyFont="1" applyBorder="1" applyAlignment="1">
      <alignment horizontal="left" vertical="center"/>
    </xf>
    <xf numFmtId="0" fontId="33" fillId="0" borderId="0" xfId="0" applyFont="1" applyFill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9" fillId="0" borderId="0" xfId="0" applyFont="1" applyBorder="1"/>
    <xf numFmtId="0" fontId="34" fillId="0" borderId="6" xfId="0" applyFont="1" applyBorder="1" applyAlignment="1">
      <alignment horizontal="center" vertical="center"/>
    </xf>
    <xf numFmtId="0" fontId="33" fillId="3" borderId="6" xfId="0" applyFont="1" applyFill="1" applyBorder="1"/>
    <xf numFmtId="0" fontId="34" fillId="2" borderId="1" xfId="0" applyFont="1" applyFill="1" applyBorder="1" applyAlignment="1">
      <alignment horizontal="center" vertical="center"/>
    </xf>
    <xf numFmtId="0" fontId="33" fillId="2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40" fillId="6" borderId="1" xfId="0" applyFont="1" applyFill="1" applyBorder="1" applyAlignment="1">
      <alignment horizontal="center" vertical="center"/>
    </xf>
    <xf numFmtId="0" fontId="33" fillId="3" borderId="1" xfId="0" applyFont="1" applyFill="1" applyBorder="1" applyAlignment="1">
      <alignment horizontal="center" vertical="center"/>
    </xf>
    <xf numFmtId="0" fontId="33" fillId="7" borderId="0" xfId="0" applyFont="1" applyFill="1" applyBorder="1" applyAlignment="1">
      <alignment horizontal="center" vertical="center"/>
    </xf>
    <xf numFmtId="0" fontId="33" fillId="6" borderId="0" xfId="0" applyFont="1" applyFill="1" applyBorder="1"/>
    <xf numFmtId="0" fontId="33" fillId="0" borderId="0" xfId="0" applyFont="1" applyFill="1" applyBorder="1"/>
    <xf numFmtId="0" fontId="34" fillId="0" borderId="1" xfId="0" applyFont="1" applyBorder="1" applyAlignment="1">
      <alignment horizontal="center" vertical="center"/>
    </xf>
    <xf numFmtId="165" fontId="41" fillId="0" borderId="1" xfId="0" applyNumberFormat="1" applyFont="1" applyFill="1" applyBorder="1" applyAlignment="1">
      <alignment horizontal="center"/>
    </xf>
    <xf numFmtId="165" fontId="41" fillId="0" borderId="1" xfId="0" applyNumberFormat="1" applyFont="1" applyFill="1" applyBorder="1" applyAlignment="1">
      <alignment horizontal="center" vertical="center" wrapText="1"/>
    </xf>
    <xf numFmtId="164" fontId="14" fillId="0" borderId="0" xfId="2" applyFont="1" applyFill="1" applyBorder="1" applyAlignment="1">
      <alignment horizontal="center" vertical="center" wrapText="1"/>
    </xf>
    <xf numFmtId="0" fontId="44" fillId="0" borderId="14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40" fillId="7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 wrapText="1"/>
    </xf>
    <xf numFmtId="0" fontId="46" fillId="0" borderId="1" xfId="0" applyFont="1" applyFill="1" applyBorder="1" applyAlignment="1">
      <alignment horizontal="center" vertical="center" wrapText="1"/>
    </xf>
    <xf numFmtId="0" fontId="51" fillId="0" borderId="0" xfId="0" applyFont="1" applyFill="1" applyBorder="1"/>
    <xf numFmtId="0" fontId="51" fillId="0" borderId="1" xfId="0" applyFont="1" applyFill="1" applyBorder="1"/>
    <xf numFmtId="0" fontId="52" fillId="0" borderId="15" xfId="0" applyFont="1" applyFill="1" applyBorder="1" applyAlignment="1">
      <alignment horizontal="center" vertical="center" wrapText="1"/>
    </xf>
    <xf numFmtId="0" fontId="52" fillId="16" borderId="14" xfId="0" applyFont="1" applyFill="1" applyBorder="1" applyAlignment="1">
      <alignment vertical="center"/>
    </xf>
    <xf numFmtId="0" fontId="48" fillId="16" borderId="5" xfId="0" applyFont="1" applyFill="1" applyBorder="1" applyAlignment="1">
      <alignment vertical="center"/>
    </xf>
    <xf numFmtId="0" fontId="52" fillId="0" borderId="1" xfId="0" applyFont="1" applyFill="1" applyBorder="1" applyAlignment="1">
      <alignment horizontal="center" vertical="center"/>
    </xf>
    <xf numFmtId="0" fontId="51" fillId="0" borderId="14" xfId="0" applyFont="1" applyFill="1" applyBorder="1"/>
    <xf numFmtId="0" fontId="51" fillId="0" borderId="15" xfId="0" applyFont="1" applyFill="1" applyBorder="1"/>
    <xf numFmtId="0" fontId="55" fillId="0" borderId="1" xfId="0" applyFont="1" applyFill="1" applyBorder="1" applyAlignment="1">
      <alignment horizontal="center" vertical="center"/>
    </xf>
    <xf numFmtId="1" fontId="55" fillId="0" borderId="14" xfId="0" applyNumberFormat="1" applyFont="1" applyFill="1" applyBorder="1"/>
    <xf numFmtId="0" fontId="47" fillId="15" borderId="26" xfId="0" applyFont="1" applyFill="1" applyBorder="1" applyAlignment="1">
      <alignment vertical="center"/>
    </xf>
    <xf numFmtId="0" fontId="53" fillId="0" borderId="5" xfId="0" applyFont="1" applyFill="1" applyBorder="1" applyAlignment="1">
      <alignment horizontal="center" vertical="center" textRotation="90" wrapText="1"/>
    </xf>
    <xf numFmtId="0" fontId="53" fillId="0" borderId="34" xfId="0" applyFont="1" applyFill="1" applyBorder="1" applyAlignment="1">
      <alignment horizontal="center" vertical="center" textRotation="90" wrapText="1"/>
    </xf>
    <xf numFmtId="0" fontId="53" fillId="0" borderId="34" xfId="0" applyFont="1" applyFill="1" applyBorder="1" applyAlignment="1">
      <alignment horizontal="right"/>
    </xf>
    <xf numFmtId="0" fontId="53" fillId="0" borderId="5" xfId="0" applyFont="1" applyFill="1" applyBorder="1"/>
    <xf numFmtId="0" fontId="53" fillId="0" borderId="34" xfId="0" applyFont="1" applyFill="1" applyBorder="1"/>
    <xf numFmtId="0" fontId="51" fillId="0" borderId="5" xfId="0" applyFont="1" applyFill="1" applyBorder="1" applyAlignment="1">
      <alignment horizontal="right"/>
    </xf>
    <xf numFmtId="0" fontId="51" fillId="0" borderId="5" xfId="0" applyFont="1" applyFill="1" applyBorder="1"/>
    <xf numFmtId="0" fontId="51" fillId="0" borderId="34" xfId="0" applyFont="1" applyFill="1" applyBorder="1"/>
    <xf numFmtId="0" fontId="51" fillId="0" borderId="5" xfId="0" applyFont="1" applyFill="1" applyBorder="1" applyAlignment="1">
      <alignment horizontal="right" vertical="center"/>
    </xf>
    <xf numFmtId="0" fontId="51" fillId="0" borderId="34" xfId="0" applyFont="1" applyFill="1" applyBorder="1" applyAlignment="1">
      <alignment horizontal="right" vertical="center"/>
    </xf>
    <xf numFmtId="0" fontId="53" fillId="16" borderId="5" xfId="0" applyFont="1" applyFill="1" applyBorder="1" applyAlignment="1">
      <alignment vertical="center"/>
    </xf>
    <xf numFmtId="0" fontId="51" fillId="16" borderId="5" xfId="0" applyFont="1" applyFill="1" applyBorder="1"/>
    <xf numFmtId="0" fontId="51" fillId="0" borderId="5" xfId="0" applyFont="1" applyFill="1" applyBorder="1" applyAlignment="1">
      <alignment vertical="center"/>
    </xf>
    <xf numFmtId="1" fontId="53" fillId="16" borderId="5" xfId="0" applyNumberFormat="1" applyFont="1" applyFill="1" applyBorder="1" applyAlignment="1">
      <alignment vertical="center"/>
    </xf>
    <xf numFmtId="0" fontId="53" fillId="0" borderId="14" xfId="0" applyFont="1" applyFill="1" applyBorder="1" applyAlignment="1">
      <alignment horizontal="center" vertical="center" textRotation="90" wrapText="1"/>
    </xf>
    <xf numFmtId="0" fontId="49" fillId="16" borderId="14" xfId="0" applyFont="1" applyFill="1" applyBorder="1" applyAlignment="1">
      <alignment vertical="center"/>
    </xf>
    <xf numFmtId="0" fontId="51" fillId="0" borderId="14" xfId="0" applyFont="1" applyFill="1" applyBorder="1" applyAlignment="1">
      <alignment vertical="center"/>
    </xf>
    <xf numFmtId="1" fontId="53" fillId="16" borderId="45" xfId="0" applyNumberFormat="1" applyFont="1" applyFill="1" applyBorder="1" applyAlignment="1">
      <alignment vertical="center"/>
    </xf>
    <xf numFmtId="0" fontId="53" fillId="16" borderId="14" xfId="0" applyFont="1" applyFill="1" applyBorder="1" applyAlignment="1">
      <alignment vertical="center"/>
    </xf>
    <xf numFmtId="0" fontId="52" fillId="0" borderId="50" xfId="0" applyFont="1" applyFill="1" applyBorder="1" applyAlignment="1">
      <alignment horizontal="center" vertical="center" textRotation="90" wrapText="1"/>
    </xf>
    <xf numFmtId="0" fontId="52" fillId="16" borderId="50" xfId="0" applyFont="1" applyFill="1" applyBorder="1" applyAlignment="1">
      <alignment vertical="center"/>
    </xf>
    <xf numFmtId="0" fontId="51" fillId="0" borderId="50" xfId="0" applyFont="1" applyFill="1" applyBorder="1" applyAlignment="1">
      <alignment horizontal="right" vertical="center"/>
    </xf>
    <xf numFmtId="0" fontId="51" fillId="0" borderId="50" xfId="0" applyFont="1" applyFill="1" applyBorder="1"/>
    <xf numFmtId="1" fontId="53" fillId="15" borderId="38" xfId="0" applyNumberFormat="1" applyFont="1" applyFill="1" applyBorder="1" applyAlignment="1">
      <alignment horizontal="center" vertical="center"/>
    </xf>
    <xf numFmtId="1" fontId="53" fillId="15" borderId="40" xfId="0" applyNumberFormat="1" applyFont="1" applyFill="1" applyBorder="1" applyAlignment="1">
      <alignment horizontal="center" vertical="center"/>
    </xf>
    <xf numFmtId="1" fontId="53" fillId="15" borderId="51" xfId="0" applyNumberFormat="1" applyFont="1" applyFill="1" applyBorder="1" applyAlignment="1">
      <alignment horizontal="center" vertical="center"/>
    </xf>
    <xf numFmtId="0" fontId="52" fillId="0" borderId="45" xfId="0" applyFont="1" applyFill="1" applyBorder="1" applyAlignment="1">
      <alignment horizontal="center" vertical="center" textRotation="90" wrapText="1"/>
    </xf>
    <xf numFmtId="0" fontId="52" fillId="16" borderId="45" xfId="0" applyFont="1" applyFill="1" applyBorder="1" applyAlignment="1">
      <alignment vertical="center"/>
    </xf>
    <xf numFmtId="0" fontId="53" fillId="0" borderId="45" xfId="0" applyFont="1" applyFill="1" applyBorder="1"/>
    <xf numFmtId="0" fontId="51" fillId="0" borderId="45" xfId="0" applyFont="1" applyFill="1" applyBorder="1"/>
    <xf numFmtId="0" fontId="51" fillId="0" borderId="45" xfId="0" applyFont="1" applyFill="1" applyBorder="1" applyAlignment="1">
      <alignment horizontal="right" vertical="center"/>
    </xf>
    <xf numFmtId="1" fontId="55" fillId="0" borderId="45" xfId="0" applyNumberFormat="1" applyFont="1" applyFill="1" applyBorder="1"/>
    <xf numFmtId="1" fontId="53" fillId="15" borderId="30" xfId="0" applyNumberFormat="1" applyFont="1" applyFill="1" applyBorder="1" applyAlignment="1">
      <alignment horizontal="center" vertical="center"/>
    </xf>
    <xf numFmtId="0" fontId="53" fillId="0" borderId="14" xfId="0" applyFont="1" applyFill="1" applyBorder="1"/>
    <xf numFmtId="0" fontId="53" fillId="0" borderId="50" xfId="0" applyFont="1" applyFill="1" applyBorder="1" applyAlignment="1">
      <alignment horizontal="right"/>
    </xf>
    <xf numFmtId="0" fontId="53" fillId="0" borderId="50" xfId="0" applyFont="1" applyFill="1" applyBorder="1" applyAlignment="1">
      <alignment horizontal="right" vertical="center"/>
    </xf>
    <xf numFmtId="0" fontId="53" fillId="0" borderId="45" xfId="0" applyFont="1" applyFill="1" applyBorder="1" applyAlignment="1">
      <alignment horizontal="right" vertical="center"/>
    </xf>
    <xf numFmtId="0" fontId="51" fillId="16" borderId="15" xfId="0" applyFont="1" applyFill="1" applyBorder="1"/>
    <xf numFmtId="0" fontId="52" fillId="16" borderId="34" xfId="0" applyFont="1" applyFill="1" applyBorder="1" applyAlignment="1">
      <alignment vertical="center"/>
    </xf>
    <xf numFmtId="1" fontId="55" fillId="0" borderId="5" xfId="0" applyNumberFormat="1" applyFont="1" applyFill="1" applyBorder="1"/>
    <xf numFmtId="1" fontId="55" fillId="0" borderId="34" xfId="0" applyNumberFormat="1" applyFont="1" applyFill="1" applyBorder="1"/>
    <xf numFmtId="1" fontId="53" fillId="15" borderId="46" xfId="0" applyNumberFormat="1" applyFont="1" applyFill="1" applyBorder="1" applyAlignment="1">
      <alignment horizontal="center" vertical="center"/>
    </xf>
    <xf numFmtId="1" fontId="53" fillId="15" borderId="52" xfId="0" applyNumberFormat="1" applyFont="1" applyFill="1" applyBorder="1" applyAlignment="1">
      <alignment horizontal="center" vertical="center"/>
    </xf>
    <xf numFmtId="0" fontId="53" fillId="0" borderId="5" xfId="0" applyFont="1" applyFill="1" applyBorder="1" applyAlignment="1">
      <alignment horizontal="right" vertical="center"/>
    </xf>
    <xf numFmtId="0" fontId="53" fillId="0" borderId="34" xfId="0" applyFont="1" applyFill="1" applyBorder="1" applyAlignment="1">
      <alignment horizontal="right" vertical="center"/>
    </xf>
    <xf numFmtId="0" fontId="53" fillId="0" borderId="0" xfId="0" applyFont="1" applyFill="1" applyBorder="1"/>
    <xf numFmtId="2" fontId="53" fillId="0" borderId="0" xfId="0" applyNumberFormat="1" applyFont="1" applyFill="1" applyBorder="1"/>
    <xf numFmtId="0" fontId="51" fillId="2" borderId="5" xfId="0" applyFont="1" applyFill="1" applyBorder="1" applyAlignment="1">
      <alignment horizontal="right" vertical="center"/>
    </xf>
    <xf numFmtId="0" fontId="51" fillId="2" borderId="45" xfId="0" applyFont="1" applyFill="1" applyBorder="1" applyAlignment="1">
      <alignment horizontal="right" vertical="center"/>
    </xf>
    <xf numFmtId="0" fontId="51" fillId="2" borderId="34" xfId="0" applyFont="1" applyFill="1" applyBorder="1" applyAlignment="1">
      <alignment horizontal="right" vertical="center"/>
    </xf>
    <xf numFmtId="0" fontId="51" fillId="2" borderId="50" xfId="0" applyFont="1" applyFill="1" applyBorder="1" applyAlignment="1">
      <alignment horizontal="right" vertical="center"/>
    </xf>
    <xf numFmtId="0" fontId="53" fillId="0" borderId="45" xfId="0" applyFont="1" applyFill="1" applyBorder="1" applyAlignment="1">
      <alignment horizontal="center" vertical="center" textRotation="90" wrapText="1"/>
    </xf>
    <xf numFmtId="0" fontId="51" fillId="0" borderId="14" xfId="0" applyFont="1" applyFill="1" applyBorder="1" applyAlignment="1">
      <alignment horizontal="right" vertical="center"/>
    </xf>
    <xf numFmtId="0" fontId="53" fillId="0" borderId="14" xfId="0" applyFont="1" applyFill="1" applyBorder="1" applyAlignment="1">
      <alignment horizontal="right" vertical="center"/>
    </xf>
    <xf numFmtId="0" fontId="51" fillId="16" borderId="34" xfId="0" applyFont="1" applyFill="1" applyBorder="1"/>
    <xf numFmtId="0" fontId="52" fillId="0" borderId="5" xfId="0" applyFont="1" applyFill="1" applyBorder="1" applyAlignment="1">
      <alignment horizontal="center" vertical="center" textRotation="90" wrapText="1"/>
    </xf>
    <xf numFmtId="0" fontId="52" fillId="0" borderId="34" xfId="0" applyFont="1" applyFill="1" applyBorder="1" applyAlignment="1">
      <alignment horizontal="center" vertical="center" textRotation="90" wrapText="1"/>
    </xf>
    <xf numFmtId="0" fontId="51" fillId="16" borderId="14" xfId="0" applyFont="1" applyFill="1" applyBorder="1"/>
    <xf numFmtId="0" fontId="10" fillId="0" borderId="0" xfId="0" applyFont="1" applyFill="1" applyAlignment="1">
      <alignment horizontal="center" vertical="center"/>
    </xf>
    <xf numFmtId="0" fontId="52" fillId="16" borderId="5" xfId="0" applyFont="1" applyFill="1" applyBorder="1" applyAlignment="1">
      <alignment vertical="center"/>
    </xf>
    <xf numFmtId="0" fontId="51" fillId="16" borderId="50" xfId="0" applyFont="1" applyFill="1" applyBorder="1"/>
    <xf numFmtId="0" fontId="51" fillId="16" borderId="50" xfId="0" applyFont="1" applyFill="1" applyBorder="1" applyAlignment="1">
      <alignment horizontal="right"/>
    </xf>
    <xf numFmtId="1" fontId="53" fillId="16" borderId="34" xfId="0" applyNumberFormat="1" applyFont="1" applyFill="1" applyBorder="1" applyAlignment="1">
      <alignment vertical="center"/>
    </xf>
    <xf numFmtId="1" fontId="53" fillId="16" borderId="14" xfId="0" applyNumberFormat="1" applyFont="1" applyFill="1" applyBorder="1" applyAlignment="1">
      <alignment vertical="center"/>
    </xf>
    <xf numFmtId="0" fontId="51" fillId="0" borderId="38" xfId="0" applyFont="1" applyFill="1" applyBorder="1"/>
    <xf numFmtId="0" fontId="51" fillId="0" borderId="46" xfId="0" applyFont="1" applyFill="1" applyBorder="1"/>
    <xf numFmtId="0" fontId="52" fillId="0" borderId="14" xfId="0" applyFont="1" applyFill="1" applyBorder="1" applyAlignment="1">
      <alignment horizontal="center" vertical="center" textRotation="90" wrapText="1"/>
    </xf>
    <xf numFmtId="0" fontId="51" fillId="2" borderId="14" xfId="0" applyFont="1" applyFill="1" applyBorder="1" applyAlignment="1">
      <alignment horizontal="right" vertical="center"/>
    </xf>
    <xf numFmtId="1" fontId="53" fillId="16" borderId="5" xfId="0" applyNumberFormat="1" applyFont="1" applyFill="1" applyBorder="1" applyAlignment="1">
      <alignment horizontal="right" vertical="center"/>
    </xf>
    <xf numFmtId="0" fontId="53" fillId="0" borderId="14" xfId="0" applyFont="1" applyFill="1" applyBorder="1" applyAlignment="1">
      <alignment horizontal="right"/>
    </xf>
    <xf numFmtId="0" fontId="52" fillId="16" borderId="14" xfId="0" applyFont="1" applyFill="1" applyBorder="1" applyAlignment="1">
      <alignment horizontal="right" vertical="center"/>
    </xf>
    <xf numFmtId="1" fontId="55" fillId="0" borderId="50" xfId="0" applyNumberFormat="1" applyFont="1" applyFill="1" applyBorder="1" applyAlignment="1">
      <alignment horizontal="right"/>
    </xf>
    <xf numFmtId="1" fontId="53" fillId="16" borderId="50" xfId="0" applyNumberFormat="1" applyFont="1" applyFill="1" applyBorder="1" applyAlignment="1">
      <alignment horizontal="right" vertical="center"/>
    </xf>
    <xf numFmtId="0" fontId="52" fillId="16" borderId="50" xfId="0" applyFont="1" applyFill="1" applyBorder="1" applyAlignment="1">
      <alignment horizontal="right" vertical="center"/>
    </xf>
    <xf numFmtId="1" fontId="55" fillId="0" borderId="5" xfId="0" applyNumberFormat="1" applyFont="1" applyFill="1" applyBorder="1" applyAlignment="1">
      <alignment horizontal="right"/>
    </xf>
    <xf numFmtId="1" fontId="55" fillId="0" borderId="34" xfId="0" applyNumberFormat="1" applyFont="1" applyFill="1" applyBorder="1" applyAlignment="1">
      <alignment horizontal="right"/>
    </xf>
    <xf numFmtId="0" fontId="52" fillId="16" borderId="5" xfId="0" applyFont="1" applyFill="1" applyBorder="1" applyAlignment="1">
      <alignment horizontal="right" vertical="center"/>
    </xf>
    <xf numFmtId="0" fontId="51" fillId="16" borderId="34" xfId="0" applyFont="1" applyFill="1" applyBorder="1" applyAlignment="1">
      <alignment horizontal="right"/>
    </xf>
    <xf numFmtId="0" fontId="53" fillId="0" borderId="45" xfId="0" applyFont="1" applyFill="1" applyBorder="1" applyAlignment="1">
      <alignment horizontal="right"/>
    </xf>
    <xf numFmtId="0" fontId="52" fillId="16" borderId="45" xfId="0" applyFont="1" applyFill="1" applyBorder="1" applyAlignment="1">
      <alignment horizontal="right" vertical="center"/>
    </xf>
    <xf numFmtId="0" fontId="52" fillId="16" borderId="34" xfId="0" applyFont="1" applyFill="1" applyBorder="1" applyAlignment="1">
      <alignment horizontal="right" vertical="center"/>
    </xf>
    <xf numFmtId="1" fontId="55" fillId="0" borderId="45" xfId="0" applyNumberFormat="1" applyFont="1" applyFill="1" applyBorder="1" applyAlignment="1">
      <alignment horizontal="right"/>
    </xf>
    <xf numFmtId="1" fontId="53" fillId="16" borderId="45" xfId="0" applyNumberFormat="1" applyFont="1" applyFill="1" applyBorder="1" applyAlignment="1">
      <alignment horizontal="right" vertical="center"/>
    </xf>
    <xf numFmtId="1" fontId="53" fillId="15" borderId="17" xfId="0" applyNumberFormat="1" applyFont="1" applyFill="1" applyBorder="1" applyAlignment="1">
      <alignment horizontal="center" vertical="center"/>
    </xf>
    <xf numFmtId="1" fontId="53" fillId="15" borderId="57" xfId="0" applyNumberFormat="1" applyFont="1" applyFill="1" applyBorder="1" applyAlignment="1">
      <alignment horizontal="center" vertical="center"/>
    </xf>
    <xf numFmtId="1" fontId="55" fillId="0" borderId="14" xfId="0" applyNumberFormat="1" applyFont="1" applyFill="1" applyBorder="1" applyAlignment="1">
      <alignment horizontal="right"/>
    </xf>
    <xf numFmtId="1" fontId="51" fillId="0" borderId="50" xfId="0" applyNumberFormat="1" applyFont="1" applyFill="1" applyBorder="1"/>
    <xf numFmtId="0" fontId="51" fillId="0" borderId="40" xfId="0" applyFont="1" applyFill="1" applyBorder="1"/>
    <xf numFmtId="0" fontId="56" fillId="0" borderId="14" xfId="0" applyFont="1" applyFill="1" applyBorder="1" applyAlignment="1">
      <alignment horizontal="center" vertical="center" textRotation="90" wrapText="1"/>
    </xf>
    <xf numFmtId="0" fontId="56" fillId="0" borderId="50" xfId="0" applyFont="1" applyFill="1" applyBorder="1" applyAlignment="1">
      <alignment horizontal="center" vertical="center" textRotation="90" wrapText="1"/>
    </xf>
    <xf numFmtId="0" fontId="56" fillId="0" borderId="49" xfId="0" applyFont="1" applyFill="1" applyBorder="1" applyAlignment="1">
      <alignment horizontal="center" vertical="center" textRotation="90" wrapText="1"/>
    </xf>
    <xf numFmtId="0" fontId="60" fillId="0" borderId="5" xfId="0" applyFont="1" applyFill="1" applyBorder="1" applyAlignment="1">
      <alignment horizontal="center" vertical="center" textRotation="90" wrapText="1"/>
    </xf>
    <xf numFmtId="0" fontId="58" fillId="0" borderId="50" xfId="0" applyFont="1" applyFill="1" applyBorder="1" applyAlignment="1">
      <alignment horizontal="right" vertical="center"/>
    </xf>
    <xf numFmtId="166" fontId="53" fillId="0" borderId="15" xfId="2" applyNumberFormat="1" applyFont="1" applyFill="1" applyBorder="1" applyAlignment="1">
      <alignment horizontal="right"/>
    </xf>
    <xf numFmtId="166" fontId="53" fillId="16" borderId="15" xfId="2" applyNumberFormat="1" applyFont="1" applyFill="1" applyBorder="1" applyAlignment="1">
      <alignment horizontal="right"/>
    </xf>
    <xf numFmtId="166" fontId="51" fillId="16" borderId="15" xfId="2" applyNumberFormat="1" applyFont="1" applyFill="1" applyBorder="1" applyAlignment="1">
      <alignment horizontal="right"/>
    </xf>
    <xf numFmtId="166" fontId="51" fillId="0" borderId="15" xfId="2" applyNumberFormat="1" applyFont="1" applyFill="1" applyBorder="1" applyAlignment="1">
      <alignment horizontal="right"/>
    </xf>
    <xf numFmtId="166" fontId="55" fillId="15" borderId="15" xfId="2" applyNumberFormat="1" applyFont="1" applyFill="1" applyBorder="1" applyAlignment="1">
      <alignment horizontal="right" vertical="center"/>
    </xf>
    <xf numFmtId="0" fontId="61" fillId="0" borderId="60" xfId="0" applyFont="1" applyBorder="1" applyAlignment="1">
      <alignment horizontal="center" vertical="center" wrapText="1"/>
    </xf>
    <xf numFmtId="0" fontId="61" fillId="0" borderId="31" xfId="0" applyFont="1" applyBorder="1" applyAlignment="1">
      <alignment horizontal="center" vertical="center" wrapText="1"/>
    </xf>
    <xf numFmtId="0" fontId="61" fillId="0" borderId="61" xfId="0" applyFont="1" applyBorder="1" applyAlignment="1">
      <alignment horizontal="center" vertical="center" wrapText="1"/>
    </xf>
    <xf numFmtId="0" fontId="61" fillId="0" borderId="31" xfId="0" applyFont="1" applyBorder="1" applyAlignment="1">
      <alignment vertical="center" wrapText="1"/>
    </xf>
    <xf numFmtId="0" fontId="63" fillId="0" borderId="62" xfId="0" applyFont="1" applyBorder="1" applyAlignment="1">
      <alignment horizontal="center" vertical="center" wrapText="1"/>
    </xf>
    <xf numFmtId="0" fontId="63" fillId="0" borderId="63" xfId="0" applyFont="1" applyBorder="1" applyAlignment="1">
      <alignment horizontal="justify" vertical="center" wrapText="1"/>
    </xf>
    <xf numFmtId="0" fontId="63" fillId="0" borderId="64" xfId="0" applyFont="1" applyBorder="1" applyAlignment="1">
      <alignment vertical="center" wrapText="1"/>
    </xf>
    <xf numFmtId="0" fontId="63" fillId="0" borderId="63" xfId="0" applyFont="1" applyBorder="1" applyAlignment="1">
      <alignment vertical="center" wrapText="1"/>
    </xf>
    <xf numFmtId="0" fontId="63" fillId="0" borderId="31" xfId="0" applyFont="1" applyBorder="1" applyAlignment="1">
      <alignment vertical="center" wrapText="1"/>
    </xf>
    <xf numFmtId="0" fontId="64" fillId="0" borderId="0" xfId="0" applyFont="1"/>
    <xf numFmtId="0" fontId="63" fillId="0" borderId="64" xfId="0" applyFont="1" applyBorder="1" applyAlignment="1">
      <alignment horizontal="justify" vertical="center" wrapText="1"/>
    </xf>
    <xf numFmtId="0" fontId="63" fillId="0" borderId="29" xfId="0" applyFont="1" applyBorder="1" applyAlignment="1">
      <alignment vertical="center" wrapText="1"/>
    </xf>
    <xf numFmtId="0" fontId="63" fillId="0" borderId="60" xfId="0" applyFont="1" applyBorder="1" applyAlignment="1">
      <alignment horizontal="center" vertical="center" wrapText="1"/>
    </xf>
    <xf numFmtId="0" fontId="63" fillId="0" borderId="61" xfId="0" applyFont="1" applyBorder="1" applyAlignment="1">
      <alignment horizontal="justify" vertical="center" wrapText="1"/>
    </xf>
    <xf numFmtId="0" fontId="63" fillId="0" borderId="61" xfId="0" applyFont="1" applyBorder="1" applyAlignment="1">
      <alignment vertical="center" wrapText="1"/>
    </xf>
    <xf numFmtId="0" fontId="63" fillId="0" borderId="65" xfId="0" applyFont="1" applyBorder="1" applyAlignment="1">
      <alignment vertical="center" wrapText="1"/>
    </xf>
    <xf numFmtId="0" fontId="56" fillId="0" borderId="47" xfId="0" applyFont="1" applyFill="1" applyBorder="1" applyAlignment="1">
      <alignment horizontal="center" vertical="center" textRotation="90" wrapText="1"/>
    </xf>
    <xf numFmtId="0" fontId="56" fillId="0" borderId="59" xfId="0" applyFont="1" applyFill="1" applyBorder="1" applyAlignment="1">
      <alignment horizontal="center" vertical="center" textRotation="90" wrapText="1"/>
    </xf>
    <xf numFmtId="165" fontId="65" fillId="0" borderId="1" xfId="0" applyNumberFormat="1" applyFont="1" applyFill="1" applyBorder="1" applyAlignment="1">
      <alignment horizontal="center"/>
    </xf>
    <xf numFmtId="0" fontId="67" fillId="0" borderId="1" xfId="0" applyFont="1" applyBorder="1" applyAlignment="1">
      <alignment vertical="center" wrapText="1"/>
    </xf>
    <xf numFmtId="0" fontId="67" fillId="0" borderId="11" xfId="0" applyFont="1" applyBorder="1" applyAlignment="1">
      <alignment vertical="center" wrapText="1"/>
    </xf>
    <xf numFmtId="0" fontId="67" fillId="0" borderId="11" xfId="0" applyFont="1" applyFill="1" applyBorder="1" applyAlignment="1">
      <alignment vertical="center" wrapText="1"/>
    </xf>
    <xf numFmtId="0" fontId="57" fillId="0" borderId="11" xfId="0" applyFont="1" applyFill="1" applyBorder="1" applyAlignment="1">
      <alignment horizontal="center" vertical="center" wrapText="1"/>
    </xf>
    <xf numFmtId="0" fontId="0" fillId="0" borderId="0" xfId="0" applyFont="1"/>
    <xf numFmtId="0" fontId="57" fillId="7" borderId="33" xfId="0" applyFont="1" applyFill="1" applyBorder="1" applyAlignment="1">
      <alignment vertical="center" wrapText="1"/>
    </xf>
    <xf numFmtId="0" fontId="57" fillId="7" borderId="4" xfId="0" applyFont="1" applyFill="1" applyBorder="1" applyAlignment="1">
      <alignment vertical="center" wrapText="1"/>
    </xf>
    <xf numFmtId="0" fontId="57" fillId="7" borderId="4" xfId="0" applyFont="1" applyFill="1" applyBorder="1" applyAlignment="1">
      <alignment horizontal="center" vertical="center" wrapText="1"/>
    </xf>
    <xf numFmtId="0" fontId="57" fillId="7" borderId="48" xfId="0" applyFont="1" applyFill="1" applyBorder="1" applyAlignment="1">
      <alignment horizontal="center" vertical="center" wrapText="1"/>
    </xf>
    <xf numFmtId="0" fontId="0" fillId="0" borderId="0" xfId="0" applyFont="1" applyFill="1"/>
    <xf numFmtId="0" fontId="67" fillId="7" borderId="38" xfId="0" applyFont="1" applyFill="1" applyBorder="1" applyAlignment="1">
      <alignment vertical="center" wrapText="1"/>
    </xf>
    <xf numFmtId="0" fontId="67" fillId="7" borderId="39" xfId="0" applyFont="1" applyFill="1" applyBorder="1" applyAlignment="1">
      <alignment vertical="center" wrapText="1"/>
    </xf>
    <xf numFmtId="0" fontId="57" fillId="7" borderId="39" xfId="0" applyFont="1" applyFill="1" applyBorder="1" applyAlignment="1">
      <alignment horizontal="center" vertical="center" wrapText="1"/>
    </xf>
    <xf numFmtId="0" fontId="57" fillId="7" borderId="46" xfId="0" applyFont="1" applyFill="1" applyBorder="1" applyAlignment="1">
      <alignment horizontal="center" vertical="center" wrapText="1"/>
    </xf>
    <xf numFmtId="0" fontId="57" fillId="10" borderId="33" xfId="0" applyFont="1" applyFill="1" applyBorder="1" applyAlignment="1">
      <alignment vertical="center" wrapText="1"/>
    </xf>
    <xf numFmtId="0" fontId="57" fillId="10" borderId="4" xfId="0" applyFont="1" applyFill="1" applyBorder="1" applyAlignment="1">
      <alignment vertical="center" wrapText="1"/>
    </xf>
    <xf numFmtId="0" fontId="67" fillId="10" borderId="5" xfId="0" applyFont="1" applyFill="1" applyBorder="1" applyAlignment="1">
      <alignment vertical="center" wrapText="1"/>
    </xf>
    <xf numFmtId="0" fontId="67" fillId="10" borderId="1" xfId="0" applyFont="1" applyFill="1" applyBorder="1" applyAlignment="1">
      <alignment vertical="center" wrapText="1"/>
    </xf>
    <xf numFmtId="0" fontId="57" fillId="10" borderId="38" xfId="0" applyFont="1" applyFill="1" applyBorder="1" applyAlignment="1">
      <alignment vertical="center" wrapText="1"/>
    </xf>
    <xf numFmtId="0" fontId="57" fillId="10" borderId="39" xfId="0" applyFont="1" applyFill="1" applyBorder="1" applyAlignment="1">
      <alignment vertical="center" wrapText="1"/>
    </xf>
    <xf numFmtId="0" fontId="57" fillId="10" borderId="55" xfId="0" applyFont="1" applyFill="1" applyBorder="1" applyAlignment="1">
      <alignment horizontal="center" vertical="center" wrapText="1"/>
    </xf>
    <xf numFmtId="0" fontId="57" fillId="17" borderId="33" xfId="0" applyFont="1" applyFill="1" applyBorder="1" applyAlignment="1">
      <alignment vertical="center" wrapText="1"/>
    </xf>
    <xf numFmtId="0" fontId="57" fillId="17" borderId="4" xfId="0" applyFont="1" applyFill="1" applyBorder="1" applyAlignment="1">
      <alignment vertical="center" wrapText="1"/>
    </xf>
    <xf numFmtId="0" fontId="57" fillId="17" borderId="1" xfId="0" applyFont="1" applyFill="1" applyBorder="1" applyAlignment="1">
      <alignment horizontal="center" vertical="center" wrapText="1"/>
    </xf>
    <xf numFmtId="0" fontId="57" fillId="17" borderId="38" xfId="0" applyFont="1" applyFill="1" applyBorder="1" applyAlignment="1">
      <alignment vertical="center" wrapText="1"/>
    </xf>
    <xf numFmtId="0" fontId="57" fillId="17" borderId="39" xfId="0" applyFont="1" applyFill="1" applyBorder="1" applyAlignment="1">
      <alignment vertical="center" wrapText="1"/>
    </xf>
    <xf numFmtId="0" fontId="67" fillId="0" borderId="33" xfId="0" applyFont="1" applyFill="1" applyBorder="1" applyAlignment="1">
      <alignment vertical="center" wrapText="1"/>
    </xf>
    <xf numFmtId="0" fontId="67" fillId="0" borderId="4" xfId="0" applyFont="1" applyFill="1" applyBorder="1" applyAlignment="1">
      <alignment vertical="center" wrapText="1"/>
    </xf>
    <xf numFmtId="0" fontId="67" fillId="0" borderId="5" xfId="0" applyFont="1" applyFill="1" applyBorder="1" applyAlignment="1">
      <alignment vertical="center" wrapText="1"/>
    </xf>
    <xf numFmtId="0" fontId="67" fillId="0" borderId="1" xfId="0" applyFont="1" applyFill="1" applyBorder="1" applyAlignment="1">
      <alignment vertical="center" wrapText="1"/>
    </xf>
    <xf numFmtId="0" fontId="57" fillId="0" borderId="5" xfId="0" applyFont="1" applyFill="1" applyBorder="1" applyAlignment="1">
      <alignment vertical="center" wrapText="1"/>
    </xf>
    <xf numFmtId="0" fontId="57" fillId="0" borderId="1" xfId="0" applyFont="1" applyFill="1" applyBorder="1" applyAlignment="1">
      <alignment vertical="center" wrapText="1"/>
    </xf>
    <xf numFmtId="0" fontId="67" fillId="0" borderId="38" xfId="0" applyFont="1" applyFill="1" applyBorder="1" applyAlignment="1">
      <alignment vertical="center" wrapText="1"/>
    </xf>
    <xf numFmtId="0" fontId="67" fillId="0" borderId="39" xfId="0" applyFont="1" applyFill="1" applyBorder="1" applyAlignment="1">
      <alignment vertical="center" wrapText="1"/>
    </xf>
    <xf numFmtId="0" fontId="67" fillId="0" borderId="14" xfId="0" applyFont="1" applyFill="1" applyBorder="1" applyAlignment="1">
      <alignment vertical="center" wrapText="1"/>
    </xf>
    <xf numFmtId="0" fontId="57" fillId="18" borderId="7" xfId="0" applyFont="1" applyFill="1" applyBorder="1" applyAlignment="1">
      <alignment vertical="center" wrapText="1"/>
    </xf>
    <xf numFmtId="0" fontId="57" fillId="18" borderId="8" xfId="0" applyFont="1" applyFill="1" applyBorder="1" applyAlignment="1">
      <alignment vertical="center" wrapText="1"/>
    </xf>
    <xf numFmtId="0" fontId="57" fillId="18" borderId="8" xfId="0" applyFont="1" applyFill="1" applyBorder="1" applyAlignment="1">
      <alignment horizontal="center" vertical="center" wrapText="1"/>
    </xf>
    <xf numFmtId="0" fontId="57" fillId="18" borderId="9" xfId="0" applyFont="1" applyFill="1" applyBorder="1" applyAlignment="1">
      <alignment horizontal="center" vertical="center" wrapText="1"/>
    </xf>
    <xf numFmtId="0" fontId="57" fillId="18" borderId="33" xfId="0" applyFont="1" applyFill="1" applyBorder="1" applyAlignment="1">
      <alignment vertical="center" wrapText="1"/>
    </xf>
    <xf numFmtId="0" fontId="57" fillId="18" borderId="4" xfId="0" applyFont="1" applyFill="1" applyBorder="1" applyAlignment="1">
      <alignment vertical="center" wrapText="1"/>
    </xf>
    <xf numFmtId="0" fontId="57" fillId="18" borderId="48" xfId="0" applyFont="1" applyFill="1" applyBorder="1" applyAlignment="1">
      <alignment horizontal="center" vertical="center" wrapText="1"/>
    </xf>
    <xf numFmtId="0" fontId="67" fillId="18" borderId="38" xfId="0" applyFont="1" applyFill="1" applyBorder="1" applyAlignment="1">
      <alignment vertical="center" wrapText="1"/>
    </xf>
    <xf numFmtId="0" fontId="67" fillId="18" borderId="39" xfId="0" applyFont="1" applyFill="1" applyBorder="1" applyAlignment="1">
      <alignment vertical="center" wrapText="1"/>
    </xf>
    <xf numFmtId="0" fontId="57" fillId="18" borderId="55" xfId="0" applyFont="1" applyFill="1" applyBorder="1" applyAlignment="1">
      <alignment horizontal="center" vertical="center" wrapText="1"/>
    </xf>
    <xf numFmtId="0" fontId="57" fillId="19" borderId="33" xfId="0" applyFont="1" applyFill="1" applyBorder="1" applyAlignment="1">
      <alignment vertical="center" wrapText="1"/>
    </xf>
    <xf numFmtId="0" fontId="57" fillId="19" borderId="4" xfId="0" applyFont="1" applyFill="1" applyBorder="1" applyAlignment="1">
      <alignment vertical="center" wrapText="1"/>
    </xf>
    <xf numFmtId="0" fontId="67" fillId="19" borderId="5" xfId="0" applyFont="1" applyFill="1" applyBorder="1" applyAlignment="1">
      <alignment vertical="center" wrapText="1"/>
    </xf>
    <xf numFmtId="0" fontId="67" fillId="19" borderId="1" xfId="0" applyFont="1" applyFill="1" applyBorder="1" applyAlignment="1">
      <alignment vertical="center" wrapText="1"/>
    </xf>
    <xf numFmtId="0" fontId="57" fillId="19" borderId="38" xfId="0" applyFont="1" applyFill="1" applyBorder="1" applyAlignment="1">
      <alignment vertical="center" wrapText="1"/>
    </xf>
    <xf numFmtId="0" fontId="57" fillId="19" borderId="39" xfId="0" applyFont="1" applyFill="1" applyBorder="1" applyAlignment="1">
      <alignment vertical="center" wrapText="1"/>
    </xf>
    <xf numFmtId="0" fontId="57" fillId="19" borderId="1" xfId="0" applyFont="1" applyFill="1" applyBorder="1" applyAlignment="1">
      <alignment horizontal="center" vertical="center" wrapText="1"/>
    </xf>
    <xf numFmtId="0" fontId="67" fillId="7" borderId="33" xfId="0" applyFont="1" applyFill="1" applyBorder="1" applyAlignment="1">
      <alignment vertical="center" wrapText="1"/>
    </xf>
    <xf numFmtId="0" fontId="67" fillId="7" borderId="4" xfId="0" applyFont="1" applyFill="1" applyBorder="1" applyAlignment="1">
      <alignment vertical="center" wrapText="1"/>
    </xf>
    <xf numFmtId="0" fontId="57" fillId="7" borderId="38" xfId="0" applyFont="1" applyFill="1" applyBorder="1" applyAlignment="1">
      <alignment vertical="center" wrapText="1"/>
    </xf>
    <xf numFmtId="0" fontId="57" fillId="7" borderId="39" xfId="0" applyFont="1" applyFill="1" applyBorder="1" applyAlignment="1">
      <alignment vertical="center" wrapText="1"/>
    </xf>
    <xf numFmtId="0" fontId="67" fillId="17" borderId="38" xfId="0" applyFont="1" applyFill="1" applyBorder="1" applyAlignment="1">
      <alignment vertical="center" wrapText="1"/>
    </xf>
    <xf numFmtId="0" fontId="67" fillId="17" borderId="39" xfId="0" applyFont="1" applyFill="1" applyBorder="1" applyAlignment="1">
      <alignment vertical="center" wrapText="1"/>
    </xf>
    <xf numFmtId="0" fontId="57" fillId="20" borderId="33" xfId="0" applyFont="1" applyFill="1" applyBorder="1" applyAlignment="1">
      <alignment vertical="center" wrapText="1"/>
    </xf>
    <xf numFmtId="0" fontId="57" fillId="20" borderId="4" xfId="0" applyFont="1" applyFill="1" applyBorder="1" applyAlignment="1">
      <alignment vertical="center" wrapText="1"/>
    </xf>
    <xf numFmtId="0" fontId="57" fillId="20" borderId="48" xfId="0" applyFont="1" applyFill="1" applyBorder="1" applyAlignment="1">
      <alignment horizontal="center" vertical="center" wrapText="1"/>
    </xf>
    <xf numFmtId="0" fontId="57" fillId="20" borderId="5" xfId="0" applyFont="1" applyFill="1" applyBorder="1" applyAlignment="1">
      <alignment vertical="center" wrapText="1"/>
    </xf>
    <xf numFmtId="0" fontId="57" fillId="20" borderId="1" xfId="0" applyFont="1" applyFill="1" applyBorder="1" applyAlignment="1">
      <alignment vertical="center" wrapText="1"/>
    </xf>
    <xf numFmtId="0" fontId="67" fillId="20" borderId="38" xfId="0" applyFont="1" applyFill="1" applyBorder="1" applyAlignment="1">
      <alignment vertical="center" wrapText="1"/>
    </xf>
    <xf numFmtId="0" fontId="67" fillId="20" borderId="39" xfId="0" applyFont="1" applyFill="1" applyBorder="1" applyAlignment="1">
      <alignment vertical="center" wrapText="1"/>
    </xf>
    <xf numFmtId="0" fontId="57" fillId="5" borderId="33" xfId="0" applyFont="1" applyFill="1" applyBorder="1" applyAlignment="1">
      <alignment vertical="center" wrapText="1"/>
    </xf>
    <xf numFmtId="0" fontId="57" fillId="5" borderId="4" xfId="0" applyFont="1" applyFill="1" applyBorder="1" applyAlignment="1">
      <alignment vertical="center" wrapText="1"/>
    </xf>
    <xf numFmtId="0" fontId="67" fillId="5" borderId="5" xfId="0" applyFont="1" applyFill="1" applyBorder="1" applyAlignment="1">
      <alignment vertical="center" wrapText="1"/>
    </xf>
    <xf numFmtId="0" fontId="67" fillId="5" borderId="1" xfId="0" applyFont="1" applyFill="1" applyBorder="1" applyAlignment="1">
      <alignment vertical="center" wrapText="1"/>
    </xf>
    <xf numFmtId="0" fontId="57" fillId="5" borderId="38" xfId="0" applyFont="1" applyFill="1" applyBorder="1" applyAlignment="1">
      <alignment vertical="center" wrapText="1"/>
    </xf>
    <xf numFmtId="0" fontId="57" fillId="5" borderId="39" xfId="0" applyFont="1" applyFill="1" applyBorder="1" applyAlignment="1">
      <alignment vertical="center" wrapText="1"/>
    </xf>
    <xf numFmtId="0" fontId="57" fillId="5" borderId="46" xfId="0" applyFont="1" applyFill="1" applyBorder="1" applyAlignment="1">
      <alignment horizontal="center" vertical="center" wrapText="1"/>
    </xf>
    <xf numFmtId="0" fontId="67" fillId="18" borderId="33" xfId="0" applyFont="1" applyFill="1" applyBorder="1" applyAlignment="1">
      <alignment vertical="center" wrapText="1"/>
    </xf>
    <xf numFmtId="0" fontId="67" fillId="18" borderId="4" xfId="0" applyFont="1" applyFill="1" applyBorder="1" applyAlignment="1">
      <alignment vertical="center" wrapText="1"/>
    </xf>
    <xf numFmtId="0" fontId="67" fillId="18" borderId="5" xfId="0" applyFont="1" applyFill="1" applyBorder="1" applyAlignment="1">
      <alignment vertical="center" wrapText="1"/>
    </xf>
    <xf numFmtId="0" fontId="67" fillId="18" borderId="1" xfId="0" applyFont="1" applyFill="1" applyBorder="1" applyAlignment="1">
      <alignment vertical="center" wrapText="1"/>
    </xf>
    <xf numFmtId="0" fontId="57" fillId="6" borderId="33" xfId="0" applyFont="1" applyFill="1" applyBorder="1" applyAlignment="1">
      <alignment vertical="center" wrapText="1"/>
    </xf>
    <xf numFmtId="0" fontId="57" fillId="6" borderId="4" xfId="0" applyFont="1" applyFill="1" applyBorder="1" applyAlignment="1">
      <alignment vertical="center" wrapText="1"/>
    </xf>
    <xf numFmtId="0" fontId="67" fillId="6" borderId="5" xfId="0" applyFont="1" applyFill="1" applyBorder="1" applyAlignment="1">
      <alignment vertical="center" wrapText="1"/>
    </xf>
    <xf numFmtId="0" fontId="67" fillId="6" borderId="1" xfId="0" applyFont="1" applyFill="1" applyBorder="1" applyAlignment="1">
      <alignment vertical="center" wrapText="1"/>
    </xf>
    <xf numFmtId="0" fontId="67" fillId="6" borderId="38" xfId="0" applyFont="1" applyFill="1" applyBorder="1" applyAlignment="1">
      <alignment vertical="center" wrapText="1"/>
    </xf>
    <xf numFmtId="0" fontId="67" fillId="6" borderId="39" xfId="0" applyFont="1" applyFill="1" applyBorder="1" applyAlignment="1">
      <alignment vertical="center" wrapText="1"/>
    </xf>
    <xf numFmtId="0" fontId="67" fillId="20" borderId="5" xfId="0" applyFont="1" applyFill="1" applyBorder="1" applyAlignment="1">
      <alignment vertical="center" wrapText="1"/>
    </xf>
    <xf numFmtId="0" fontId="67" fillId="20" borderId="1" xfId="0" applyFont="1" applyFill="1" applyBorder="1" applyAlignment="1">
      <alignment vertical="center" wrapText="1"/>
    </xf>
    <xf numFmtId="0" fontId="57" fillId="20" borderId="42" xfId="0" applyFont="1" applyFill="1" applyBorder="1" applyAlignment="1">
      <alignment vertical="center" wrapText="1"/>
    </xf>
    <xf numFmtId="0" fontId="57" fillId="20" borderId="11" xfId="0" applyFont="1" applyFill="1" applyBorder="1" applyAlignment="1">
      <alignment vertical="center" wrapText="1"/>
    </xf>
    <xf numFmtId="0" fontId="57" fillId="20" borderId="55" xfId="0" applyFont="1" applyFill="1" applyBorder="1" applyAlignment="1">
      <alignment horizontal="center" vertical="center" wrapText="1"/>
    </xf>
    <xf numFmtId="0" fontId="67" fillId="0" borderId="14" xfId="0" applyFont="1" applyBorder="1" applyAlignment="1">
      <alignment vertical="center" wrapText="1"/>
    </xf>
    <xf numFmtId="0" fontId="57" fillId="2" borderId="7" xfId="0" applyFont="1" applyFill="1" applyBorder="1" applyAlignment="1">
      <alignment vertical="center" wrapText="1"/>
    </xf>
    <xf numFmtId="0" fontId="67" fillId="2" borderId="8" xfId="0" applyFont="1" applyFill="1" applyBorder="1" applyAlignment="1">
      <alignment vertical="center" wrapText="1"/>
    </xf>
    <xf numFmtId="0" fontId="57" fillId="2" borderId="8" xfId="0" applyFont="1" applyFill="1" applyBorder="1" applyAlignment="1">
      <alignment horizontal="center" vertical="center" wrapText="1"/>
    </xf>
    <xf numFmtId="0" fontId="57" fillId="2" borderId="9" xfId="0" applyFont="1" applyFill="1" applyBorder="1" applyAlignment="1">
      <alignment horizontal="center" vertical="center" wrapText="1"/>
    </xf>
    <xf numFmtId="0" fontId="67" fillId="21" borderId="33" xfId="0" applyFont="1" applyFill="1" applyBorder="1" applyAlignment="1">
      <alignment vertical="center" wrapText="1"/>
    </xf>
    <xf numFmtId="0" fontId="67" fillId="21" borderId="4" xfId="0" applyFont="1" applyFill="1" applyBorder="1" applyAlignment="1">
      <alignment vertical="center" wrapText="1"/>
    </xf>
    <xf numFmtId="0" fontId="57" fillId="21" borderId="4" xfId="0" applyFont="1" applyFill="1" applyBorder="1" applyAlignment="1">
      <alignment horizontal="center" vertical="center" wrapText="1"/>
    </xf>
    <xf numFmtId="0" fontId="57" fillId="21" borderId="48" xfId="0" applyFont="1" applyFill="1" applyBorder="1" applyAlignment="1">
      <alignment horizontal="center" vertical="center" wrapText="1"/>
    </xf>
    <xf numFmtId="0" fontId="67" fillId="21" borderId="5" xfId="0" applyFont="1" applyFill="1" applyBorder="1" applyAlignment="1">
      <alignment vertical="center" wrapText="1"/>
    </xf>
    <xf numFmtId="0" fontId="67" fillId="21" borderId="1" xfId="0" applyFont="1" applyFill="1" applyBorder="1" applyAlignment="1">
      <alignment vertical="center" wrapText="1"/>
    </xf>
    <xf numFmtId="0" fontId="57" fillId="21" borderId="5" xfId="0" applyFont="1" applyFill="1" applyBorder="1" applyAlignment="1">
      <alignment vertical="center" wrapText="1"/>
    </xf>
    <xf numFmtId="0" fontId="57" fillId="21" borderId="1" xfId="0" applyFont="1" applyFill="1" applyBorder="1" applyAlignment="1">
      <alignment vertical="center" wrapText="1"/>
    </xf>
    <xf numFmtId="0" fontId="67" fillId="21" borderId="38" xfId="0" applyFont="1" applyFill="1" applyBorder="1" applyAlignment="1">
      <alignment vertical="center" wrapText="1"/>
    </xf>
    <xf numFmtId="0" fontId="67" fillId="21" borderId="39" xfId="0" applyFont="1" applyFill="1" applyBorder="1" applyAlignment="1">
      <alignment vertical="center" wrapText="1"/>
    </xf>
    <xf numFmtId="0" fontId="57" fillId="22" borderId="7" xfId="0" applyFont="1" applyFill="1" applyBorder="1" applyAlignment="1">
      <alignment vertical="center" wrapText="1"/>
    </xf>
    <xf numFmtId="0" fontId="57" fillId="22" borderId="8" xfId="0" applyFont="1" applyFill="1" applyBorder="1" applyAlignment="1">
      <alignment vertical="center" wrapText="1"/>
    </xf>
    <xf numFmtId="0" fontId="57" fillId="22" borderId="8" xfId="0" applyFont="1" applyFill="1" applyBorder="1" applyAlignment="1">
      <alignment horizontal="center" vertical="center" wrapText="1"/>
    </xf>
    <xf numFmtId="0" fontId="57" fillId="22" borderId="9" xfId="0" applyFont="1" applyFill="1" applyBorder="1" applyAlignment="1">
      <alignment horizontal="center" vertical="center" wrapText="1"/>
    </xf>
    <xf numFmtId="0" fontId="57" fillId="23" borderId="33" xfId="0" applyFont="1" applyFill="1" applyBorder="1" applyAlignment="1">
      <alignment vertical="center" wrapText="1"/>
    </xf>
    <xf numFmtId="0" fontId="57" fillId="23" borderId="4" xfId="0" applyFont="1" applyFill="1" applyBorder="1" applyAlignment="1">
      <alignment vertical="center" wrapText="1"/>
    </xf>
    <xf numFmtId="0" fontId="67" fillId="23" borderId="38" xfId="0" applyFont="1" applyFill="1" applyBorder="1" applyAlignment="1">
      <alignment vertical="center" wrapText="1"/>
    </xf>
    <xf numFmtId="0" fontId="67" fillId="23" borderId="39" xfId="0" applyFont="1" applyFill="1" applyBorder="1" applyAlignment="1">
      <alignment vertical="center" wrapText="1"/>
    </xf>
    <xf numFmtId="0" fontId="57" fillId="4" borderId="33" xfId="0" applyFont="1" applyFill="1" applyBorder="1" applyAlignment="1">
      <alignment vertical="center" wrapText="1"/>
    </xf>
    <xf numFmtId="0" fontId="57" fillId="4" borderId="4" xfId="0" applyFont="1" applyFill="1" applyBorder="1" applyAlignment="1">
      <alignment vertical="center" wrapText="1"/>
    </xf>
    <xf numFmtId="0" fontId="67" fillId="4" borderId="5" xfId="0" applyFont="1" applyFill="1" applyBorder="1" applyAlignment="1">
      <alignment vertical="center" wrapText="1"/>
    </xf>
    <xf numFmtId="0" fontId="67" fillId="4" borderId="1" xfId="0" applyFont="1" applyFill="1" applyBorder="1" applyAlignment="1">
      <alignment vertical="center" wrapText="1"/>
    </xf>
    <xf numFmtId="0" fontId="57" fillId="4" borderId="34" xfId="0" applyFont="1" applyFill="1" applyBorder="1" applyAlignment="1">
      <alignment horizontal="center" vertical="center" wrapText="1"/>
    </xf>
    <xf numFmtId="0" fontId="67" fillId="4" borderId="42" xfId="0" applyFont="1" applyFill="1" applyBorder="1" applyAlignment="1">
      <alignment vertical="center" wrapText="1"/>
    </xf>
    <xf numFmtId="0" fontId="67" fillId="4" borderId="11" xfId="0" applyFont="1" applyFill="1" applyBorder="1" applyAlignment="1">
      <alignment vertical="center" wrapText="1"/>
    </xf>
    <xf numFmtId="0" fontId="57" fillId="24" borderId="33" xfId="0" applyFont="1" applyFill="1" applyBorder="1" applyAlignment="1">
      <alignment vertical="center" wrapText="1"/>
    </xf>
    <xf numFmtId="0" fontId="57" fillId="24" borderId="4" xfId="0" applyFont="1" applyFill="1" applyBorder="1" applyAlignment="1">
      <alignment vertical="center" wrapText="1"/>
    </xf>
    <xf numFmtId="0" fontId="67" fillId="24" borderId="5" xfId="0" applyFont="1" applyFill="1" applyBorder="1" applyAlignment="1">
      <alignment vertical="center" wrapText="1"/>
    </xf>
    <xf numFmtId="0" fontId="67" fillId="24" borderId="1" xfId="0" applyFont="1" applyFill="1" applyBorder="1" applyAlignment="1">
      <alignment vertical="center" wrapText="1"/>
    </xf>
    <xf numFmtId="0" fontId="57" fillId="24" borderId="38" xfId="0" applyFont="1" applyFill="1" applyBorder="1" applyAlignment="1">
      <alignment vertical="center" wrapText="1"/>
    </xf>
    <xf numFmtId="0" fontId="57" fillId="24" borderId="39" xfId="0" applyFont="1" applyFill="1" applyBorder="1" applyAlignment="1">
      <alignment vertical="center" wrapText="1"/>
    </xf>
    <xf numFmtId="0" fontId="57" fillId="24" borderId="46" xfId="0" applyFont="1" applyFill="1" applyBorder="1" applyAlignment="1">
      <alignment horizontal="center" vertical="center" wrapText="1"/>
    </xf>
    <xf numFmtId="0" fontId="67" fillId="25" borderId="10" xfId="0" applyFont="1" applyFill="1" applyBorder="1" applyAlignment="1">
      <alignment vertical="center" wrapText="1"/>
    </xf>
    <xf numFmtId="0" fontId="67" fillId="25" borderId="6" xfId="0" applyFont="1" applyFill="1" applyBorder="1" applyAlignment="1">
      <alignment vertical="center" wrapText="1"/>
    </xf>
    <xf numFmtId="0" fontId="57" fillId="25" borderId="38" xfId="0" applyFont="1" applyFill="1" applyBorder="1" applyAlignment="1">
      <alignment vertical="center" wrapText="1"/>
    </xf>
    <xf numFmtId="0" fontId="57" fillId="25" borderId="39" xfId="0" applyFont="1" applyFill="1" applyBorder="1" applyAlignment="1">
      <alignment vertical="center" wrapText="1"/>
    </xf>
    <xf numFmtId="0" fontId="67" fillId="2" borderId="33" xfId="0" applyFont="1" applyFill="1" applyBorder="1" applyAlignment="1">
      <alignment vertical="center" wrapText="1"/>
    </xf>
    <xf numFmtId="0" fontId="67" fillId="2" borderId="4" xfId="0" applyFont="1" applyFill="1" applyBorder="1" applyAlignment="1">
      <alignment vertical="center" wrapText="1"/>
    </xf>
    <xf numFmtId="0" fontId="57" fillId="2" borderId="4" xfId="0" applyFont="1" applyFill="1" applyBorder="1" applyAlignment="1">
      <alignment horizontal="center" vertical="center" wrapText="1"/>
    </xf>
    <xf numFmtId="0" fontId="57" fillId="2" borderId="48" xfId="0" applyFont="1" applyFill="1" applyBorder="1" applyAlignment="1">
      <alignment horizontal="center" vertical="center" wrapText="1"/>
    </xf>
    <xf numFmtId="0" fontId="57" fillId="2" borderId="5" xfId="0" applyFont="1" applyFill="1" applyBorder="1" applyAlignment="1">
      <alignment vertical="center" wrapText="1"/>
    </xf>
    <xf numFmtId="0" fontId="57" fillId="2" borderId="1" xfId="0" applyFont="1" applyFill="1" applyBorder="1" applyAlignment="1">
      <alignment vertical="center" wrapText="1"/>
    </xf>
    <xf numFmtId="0" fontId="67" fillId="2" borderId="38" xfId="0" applyFont="1" applyFill="1" applyBorder="1" applyAlignment="1">
      <alignment vertical="center" wrapText="1"/>
    </xf>
    <xf numFmtId="0" fontId="67" fillId="2" borderId="39" xfId="0" applyFont="1" applyFill="1" applyBorder="1" applyAlignment="1">
      <alignment vertical="center" wrapText="1"/>
    </xf>
    <xf numFmtId="0" fontId="57" fillId="26" borderId="33" xfId="0" applyFont="1" applyFill="1" applyBorder="1" applyAlignment="1">
      <alignment vertical="center" wrapText="1"/>
    </xf>
    <xf numFmtId="0" fontId="57" fillId="26" borderId="4" xfId="0" applyFont="1" applyFill="1" applyBorder="1" applyAlignment="1">
      <alignment vertical="center" wrapText="1"/>
    </xf>
    <xf numFmtId="0" fontId="67" fillId="26" borderId="38" xfId="0" applyFont="1" applyFill="1" applyBorder="1" applyAlignment="1">
      <alignment vertical="center" wrapText="1"/>
    </xf>
    <xf numFmtId="0" fontId="67" fillId="26" borderId="39" xfId="0" applyFont="1" applyFill="1" applyBorder="1" applyAlignment="1">
      <alignment vertical="center" wrapText="1"/>
    </xf>
    <xf numFmtId="0" fontId="57" fillId="9" borderId="7" xfId="0" applyFont="1" applyFill="1" applyBorder="1" applyAlignment="1">
      <alignment vertical="center" wrapText="1"/>
    </xf>
    <xf numFmtId="0" fontId="57" fillId="9" borderId="8" xfId="0" applyFont="1" applyFill="1" applyBorder="1" applyAlignment="1">
      <alignment vertical="center" wrapText="1"/>
    </xf>
    <xf numFmtId="0" fontId="57" fillId="9" borderId="8" xfId="0" applyFont="1" applyFill="1" applyBorder="1" applyAlignment="1">
      <alignment horizontal="center" vertical="center" wrapText="1"/>
    </xf>
    <xf numFmtId="0" fontId="57" fillId="9" borderId="9" xfId="0" applyFont="1" applyFill="1" applyBorder="1" applyAlignment="1">
      <alignment horizontal="center" vertical="center" wrapText="1"/>
    </xf>
    <xf numFmtId="0" fontId="57" fillId="27" borderId="33" xfId="0" applyFont="1" applyFill="1" applyBorder="1" applyAlignment="1">
      <alignment vertical="center" wrapText="1"/>
    </xf>
    <xf numFmtId="0" fontId="57" fillId="27" borderId="4" xfId="0" applyFont="1" applyFill="1" applyBorder="1" applyAlignment="1">
      <alignment vertical="center" wrapText="1"/>
    </xf>
    <xf numFmtId="0" fontId="57" fillId="27" borderId="48" xfId="0" applyFont="1" applyFill="1" applyBorder="1" applyAlignment="1">
      <alignment horizontal="center" vertical="center" wrapText="1"/>
    </xf>
    <xf numFmtId="0" fontId="57" fillId="27" borderId="5" xfId="0" applyFont="1" applyFill="1" applyBorder="1" applyAlignment="1">
      <alignment vertical="center" wrapText="1"/>
    </xf>
    <xf numFmtId="0" fontId="57" fillId="27" borderId="1" xfId="0" applyFont="1" applyFill="1" applyBorder="1" applyAlignment="1">
      <alignment vertical="center" wrapText="1"/>
    </xf>
    <xf numFmtId="0" fontId="67" fillId="27" borderId="38" xfId="0" applyFont="1" applyFill="1" applyBorder="1" applyAlignment="1">
      <alignment vertical="center" wrapText="1"/>
    </xf>
    <xf numFmtId="0" fontId="67" fillId="27" borderId="39" xfId="0" applyFont="1" applyFill="1" applyBorder="1" applyAlignment="1">
      <alignment vertical="center" wrapText="1"/>
    </xf>
    <xf numFmtId="0" fontId="67" fillId="23" borderId="5" xfId="0" applyFont="1" applyFill="1" applyBorder="1" applyAlignment="1">
      <alignment vertical="center" wrapText="1"/>
    </xf>
    <xf numFmtId="0" fontId="67" fillId="23" borderId="1" xfId="0" applyFont="1" applyFill="1" applyBorder="1" applyAlignment="1">
      <alignment vertical="center" wrapText="1"/>
    </xf>
    <xf numFmtId="0" fontId="51" fillId="28" borderId="50" xfId="0" applyFont="1" applyFill="1" applyBorder="1" applyAlignment="1">
      <alignment horizontal="right" vertical="center"/>
    </xf>
    <xf numFmtId="0" fontId="55" fillId="0" borderId="5" xfId="0" applyFont="1" applyFill="1" applyBorder="1"/>
    <xf numFmtId="0" fontId="55" fillId="0" borderId="14" xfId="0" applyFont="1" applyFill="1" applyBorder="1"/>
    <xf numFmtId="0" fontId="55" fillId="0" borderId="34" xfId="0" applyFont="1" applyFill="1" applyBorder="1"/>
    <xf numFmtId="0" fontId="55" fillId="0" borderId="45" xfId="0" applyFont="1" applyFill="1" applyBorder="1"/>
    <xf numFmtId="0" fontId="55" fillId="0" borderId="50" xfId="0" applyFont="1" applyFill="1" applyBorder="1"/>
    <xf numFmtId="0" fontId="58" fillId="0" borderId="5" xfId="0" applyFont="1" applyFill="1" applyBorder="1" applyAlignment="1"/>
    <xf numFmtId="0" fontId="58" fillId="0" borderId="14" xfId="0" applyFont="1" applyFill="1" applyBorder="1" applyAlignment="1"/>
    <xf numFmtId="0" fontId="58" fillId="0" borderId="5" xfId="0" applyFont="1" applyFill="1" applyBorder="1" applyAlignment="1">
      <alignment horizontal="right"/>
    </xf>
    <xf numFmtId="0" fontId="58" fillId="0" borderId="34" xfId="0" applyFont="1" applyFill="1" applyBorder="1" applyAlignment="1">
      <alignment horizontal="right"/>
    </xf>
    <xf numFmtId="0" fontId="58" fillId="0" borderId="45" xfId="0" applyFont="1" applyFill="1" applyBorder="1" applyAlignment="1">
      <alignment horizontal="right"/>
    </xf>
    <xf numFmtId="0" fontId="58" fillId="0" borderId="14" xfId="0" applyFont="1" applyFill="1" applyBorder="1" applyAlignment="1">
      <alignment horizontal="right"/>
    </xf>
    <xf numFmtId="0" fontId="58" fillId="0" borderId="50" xfId="0" applyFont="1" applyFill="1" applyBorder="1"/>
    <xf numFmtId="0" fontId="58" fillId="0" borderId="5" xfId="0" applyFont="1" applyFill="1" applyBorder="1"/>
    <xf numFmtId="0" fontId="58" fillId="0" borderId="50" xfId="0" applyFont="1" applyFill="1" applyBorder="1" applyAlignment="1">
      <alignment horizontal="right"/>
    </xf>
    <xf numFmtId="166" fontId="55" fillId="0" borderId="15" xfId="2" applyNumberFormat="1" applyFont="1" applyFill="1" applyBorder="1" applyAlignment="1">
      <alignment horizontal="right"/>
    </xf>
    <xf numFmtId="0" fontId="58" fillId="0" borderId="14" xfId="0" applyFont="1" applyFill="1" applyBorder="1" applyAlignment="1">
      <alignment vertical="center"/>
    </xf>
    <xf numFmtId="0" fontId="58" fillId="0" borderId="5" xfId="0" applyFont="1" applyFill="1" applyBorder="1" applyAlignment="1">
      <alignment vertical="center"/>
    </xf>
    <xf numFmtId="0" fontId="58" fillId="0" borderId="5" xfId="0" applyFont="1" applyFill="1" applyBorder="1" applyAlignment="1">
      <alignment horizontal="right" vertical="center"/>
    </xf>
    <xf numFmtId="0" fontId="58" fillId="0" borderId="34" xfId="0" applyFont="1" applyFill="1" applyBorder="1" applyAlignment="1">
      <alignment horizontal="right" vertical="center"/>
    </xf>
    <xf numFmtId="0" fontId="58" fillId="0" borderId="45" xfId="0" applyFont="1" applyFill="1" applyBorder="1" applyAlignment="1">
      <alignment horizontal="right" vertical="center"/>
    </xf>
    <xf numFmtId="0" fontId="58" fillId="0" borderId="14" xfId="0" applyFont="1" applyFill="1" applyBorder="1" applyAlignment="1">
      <alignment horizontal="right" vertical="center"/>
    </xf>
    <xf numFmtId="1" fontId="55" fillId="0" borderId="5" xfId="0" applyNumberFormat="1" applyFont="1" applyFill="1" applyBorder="1" applyAlignment="1"/>
    <xf numFmtId="1" fontId="55" fillId="0" borderId="14" xfId="0" applyNumberFormat="1" applyFont="1" applyFill="1" applyBorder="1" applyAlignment="1"/>
    <xf numFmtId="0" fontId="58" fillId="0" borderId="45" xfId="0" applyFont="1" applyFill="1" applyBorder="1"/>
    <xf numFmtId="0" fontId="51" fillId="0" borderId="45" xfId="0" applyFont="1" applyFill="1" applyBorder="1" applyAlignment="1">
      <alignment horizontal="center" vertical="center"/>
    </xf>
    <xf numFmtId="0" fontId="66" fillId="0" borderId="14" xfId="0" applyFont="1" applyFill="1" applyBorder="1" applyAlignment="1">
      <alignment horizontal="center" vertical="center" textRotation="90" wrapText="1"/>
    </xf>
    <xf numFmtId="0" fontId="66" fillId="16" borderId="14" xfId="0" applyFont="1" applyFill="1" applyBorder="1" applyAlignment="1">
      <alignment vertical="center"/>
    </xf>
    <xf numFmtId="0" fontId="66" fillId="0" borderId="14" xfId="0" applyFont="1" applyFill="1" applyBorder="1"/>
    <xf numFmtId="0" fontId="70" fillId="0" borderId="14" xfId="0" applyFont="1" applyFill="1" applyBorder="1" applyAlignment="1"/>
    <xf numFmtId="0" fontId="70" fillId="0" borderId="14" xfId="0" applyFont="1" applyFill="1" applyBorder="1" applyAlignment="1">
      <alignment vertical="center"/>
    </xf>
    <xf numFmtId="1" fontId="66" fillId="0" borderId="14" xfId="0" applyNumberFormat="1" applyFont="1" applyFill="1" applyBorder="1" applyAlignment="1"/>
    <xf numFmtId="1" fontId="66" fillId="16" borderId="14" xfId="0" applyNumberFormat="1" applyFont="1" applyFill="1" applyBorder="1" applyAlignment="1">
      <alignment vertical="center"/>
    </xf>
    <xf numFmtId="0" fontId="66" fillId="0" borderId="14" xfId="0" applyFont="1" applyFill="1" applyBorder="1" applyAlignment="1">
      <alignment horizontal="right" vertical="center"/>
    </xf>
    <xf numFmtId="0" fontId="70" fillId="0" borderId="14" xfId="0" applyFont="1" applyFill="1" applyBorder="1" applyAlignment="1">
      <alignment horizontal="right"/>
    </xf>
    <xf numFmtId="1" fontId="66" fillId="15" borderId="40" xfId="0" applyNumberFormat="1" applyFont="1" applyFill="1" applyBorder="1" applyAlignment="1">
      <alignment horizontal="center" vertical="center"/>
    </xf>
    <xf numFmtId="0" fontId="66" fillId="0" borderId="5" xfId="0" applyFont="1" applyFill="1" applyBorder="1" applyAlignment="1">
      <alignment horizontal="center" vertical="center" textRotation="90" wrapText="1"/>
    </xf>
    <xf numFmtId="0" fontId="70" fillId="16" borderId="5" xfId="0" applyFont="1" applyFill="1" applyBorder="1"/>
    <xf numFmtId="0" fontId="66" fillId="0" borderId="5" xfId="0" applyFont="1" applyFill="1" applyBorder="1"/>
    <xf numFmtId="0" fontId="70" fillId="0" borderId="5" xfId="0" applyFont="1" applyFill="1" applyBorder="1" applyAlignment="1"/>
    <xf numFmtId="0" fontId="70" fillId="0" borderId="5" xfId="0" applyFont="1" applyFill="1" applyBorder="1" applyAlignment="1">
      <alignment vertical="center"/>
    </xf>
    <xf numFmtId="1" fontId="66" fillId="0" borderId="5" xfId="0" applyNumberFormat="1" applyFont="1" applyFill="1" applyBorder="1" applyAlignment="1"/>
    <xf numFmtId="1" fontId="66" fillId="16" borderId="5" xfId="0" applyNumberFormat="1" applyFont="1" applyFill="1" applyBorder="1" applyAlignment="1">
      <alignment vertical="center"/>
    </xf>
    <xf numFmtId="0" fontId="66" fillId="16" borderId="5" xfId="0" applyFont="1" applyFill="1" applyBorder="1" applyAlignment="1"/>
    <xf numFmtId="0" fontId="66" fillId="0" borderId="5" xfId="0" applyFont="1" applyFill="1" applyBorder="1" applyAlignment="1">
      <alignment horizontal="right" vertical="center"/>
    </xf>
    <xf numFmtId="0" fontId="66" fillId="16" borderId="5" xfId="0" applyFont="1" applyFill="1" applyBorder="1" applyAlignment="1">
      <alignment vertical="center"/>
    </xf>
    <xf numFmtId="0" fontId="70" fillId="0" borderId="5" xfId="0" applyFont="1" applyFill="1" applyBorder="1"/>
    <xf numFmtId="1" fontId="66" fillId="15" borderId="38" xfId="0" applyNumberFormat="1" applyFont="1" applyFill="1" applyBorder="1" applyAlignment="1">
      <alignment horizontal="center" vertical="center"/>
    </xf>
    <xf numFmtId="0" fontId="51" fillId="22" borderId="50" xfId="0" applyFont="1" applyFill="1" applyBorder="1" applyAlignment="1">
      <alignment horizontal="right" vertical="center"/>
    </xf>
    <xf numFmtId="0" fontId="53" fillId="0" borderId="26" xfId="0" applyFont="1" applyFill="1" applyBorder="1" applyAlignment="1">
      <alignment horizontal="center" vertical="center" textRotation="90" wrapText="1"/>
    </xf>
    <xf numFmtId="0" fontId="52" fillId="16" borderId="26" xfId="0" applyFont="1" applyFill="1" applyBorder="1" applyAlignment="1">
      <alignment vertical="center"/>
    </xf>
    <xf numFmtId="0" fontId="55" fillId="0" borderId="26" xfId="0" applyFont="1" applyFill="1" applyBorder="1"/>
    <xf numFmtId="0" fontId="58" fillId="0" borderId="26" xfId="0" applyFont="1" applyFill="1" applyBorder="1" applyAlignment="1">
      <alignment horizontal="right"/>
    </xf>
    <xf numFmtId="0" fontId="58" fillId="0" borderId="26" xfId="0" applyFont="1" applyFill="1" applyBorder="1" applyAlignment="1">
      <alignment horizontal="right" vertical="center"/>
    </xf>
    <xf numFmtId="1" fontId="55" fillId="0" borderId="26" xfId="0" applyNumberFormat="1" applyFont="1" applyFill="1" applyBorder="1"/>
    <xf numFmtId="1" fontId="53" fillId="16" borderId="26" xfId="0" applyNumberFormat="1" applyFont="1" applyFill="1" applyBorder="1" applyAlignment="1">
      <alignment vertical="center"/>
    </xf>
    <xf numFmtId="0" fontId="53" fillId="0" borderId="26" xfId="0" applyFont="1" applyFill="1" applyBorder="1"/>
    <xf numFmtId="0" fontId="51" fillId="0" borderId="26" xfId="0" applyFont="1" applyFill="1" applyBorder="1" applyAlignment="1">
      <alignment horizontal="right" vertical="center"/>
    </xf>
    <xf numFmtId="0" fontId="53" fillId="0" borderId="26" xfId="0" applyFont="1" applyFill="1" applyBorder="1" applyAlignment="1">
      <alignment horizontal="right" vertical="center"/>
    </xf>
    <xf numFmtId="0" fontId="51" fillId="22" borderId="75" xfId="0" applyFont="1" applyFill="1" applyBorder="1" applyAlignment="1">
      <alignment horizontal="right" vertical="center"/>
    </xf>
    <xf numFmtId="0" fontId="51" fillId="0" borderId="26" xfId="0" applyFont="1" applyFill="1" applyBorder="1"/>
    <xf numFmtId="1" fontId="53" fillId="15" borderId="76" xfId="0" applyNumberFormat="1" applyFont="1" applyFill="1" applyBorder="1" applyAlignment="1">
      <alignment horizontal="center" vertical="center"/>
    </xf>
    <xf numFmtId="0" fontId="51" fillId="22" borderId="34" xfId="0" applyFont="1" applyFill="1" applyBorder="1" applyAlignment="1">
      <alignment horizontal="right" vertical="center"/>
    </xf>
    <xf numFmtId="0" fontId="66" fillId="0" borderId="45" xfId="0" applyFont="1" applyFill="1" applyBorder="1" applyAlignment="1">
      <alignment horizontal="center" vertical="center" textRotation="90" wrapText="1"/>
    </xf>
    <xf numFmtId="0" fontId="66" fillId="16" borderId="45" xfId="0" applyFont="1" applyFill="1" applyBorder="1" applyAlignment="1">
      <alignment vertical="center"/>
    </xf>
    <xf numFmtId="0" fontId="66" fillId="0" borderId="45" xfId="0" applyFont="1" applyFill="1" applyBorder="1"/>
    <xf numFmtId="0" fontId="70" fillId="0" borderId="45" xfId="0" applyFont="1" applyFill="1" applyBorder="1"/>
    <xf numFmtId="0" fontId="70" fillId="0" borderId="45" xfId="0" applyFont="1" applyFill="1" applyBorder="1" applyAlignment="1">
      <alignment horizontal="right" vertical="center"/>
    </xf>
    <xf numFmtId="1" fontId="66" fillId="0" borderId="45" xfId="0" applyNumberFormat="1" applyFont="1" applyFill="1" applyBorder="1"/>
    <xf numFmtId="1" fontId="66" fillId="16" borderId="45" xfId="0" applyNumberFormat="1" applyFont="1" applyFill="1" applyBorder="1" applyAlignment="1">
      <alignment vertical="center"/>
    </xf>
    <xf numFmtId="0" fontId="70" fillId="0" borderId="45" xfId="0" applyFont="1" applyFill="1" applyBorder="1" applyAlignment="1">
      <alignment horizontal="center" vertical="center"/>
    </xf>
    <xf numFmtId="0" fontId="66" fillId="0" borderId="45" xfId="0" applyFont="1" applyFill="1" applyBorder="1" applyAlignment="1">
      <alignment horizontal="right" vertical="center"/>
    </xf>
    <xf numFmtId="0" fontId="70" fillId="0" borderId="52" xfId="0" applyFont="1" applyFill="1" applyBorder="1"/>
    <xf numFmtId="1" fontId="66" fillId="15" borderId="36" xfId="0" applyNumberFormat="1" applyFont="1" applyFill="1" applyBorder="1" applyAlignment="1">
      <alignment horizontal="center" vertical="center"/>
    </xf>
    <xf numFmtId="0" fontId="70" fillId="2" borderId="14" xfId="0" applyFont="1" applyFill="1" applyBorder="1" applyAlignment="1">
      <alignment vertical="center"/>
    </xf>
    <xf numFmtId="0" fontId="70" fillId="2" borderId="5" xfId="0" applyFont="1" applyFill="1" applyBorder="1" applyAlignment="1">
      <alignment vertical="center"/>
    </xf>
    <xf numFmtId="0" fontId="70" fillId="2" borderId="5" xfId="0" applyFont="1" applyFill="1" applyBorder="1" applyAlignment="1">
      <alignment horizontal="right" vertical="center"/>
    </xf>
    <xf numFmtId="0" fontId="51" fillId="28" borderId="45" xfId="0" applyFont="1" applyFill="1" applyBorder="1" applyAlignment="1">
      <alignment horizontal="right" vertical="center"/>
    </xf>
    <xf numFmtId="0" fontId="51" fillId="28" borderId="5" xfId="0" applyFont="1" applyFill="1" applyBorder="1" applyAlignment="1">
      <alignment horizontal="right" vertical="center"/>
    </xf>
    <xf numFmtId="0" fontId="48" fillId="0" borderId="14" xfId="0" applyFont="1" applyFill="1" applyBorder="1" applyAlignment="1">
      <alignment vertical="center"/>
    </xf>
    <xf numFmtId="0" fontId="48" fillId="0" borderId="5" xfId="0" applyFont="1" applyFill="1" applyBorder="1" applyAlignment="1">
      <alignment vertical="center"/>
    </xf>
    <xf numFmtId="0" fontId="48" fillId="0" borderId="34" xfId="0" applyFont="1" applyFill="1" applyBorder="1" applyAlignment="1">
      <alignment horizontal="right" vertical="center"/>
    </xf>
    <xf numFmtId="0" fontId="48" fillId="0" borderId="26" xfId="0" applyFont="1" applyFill="1" applyBorder="1" applyAlignment="1">
      <alignment horizontal="right" vertical="center"/>
    </xf>
    <xf numFmtId="0" fontId="48" fillId="0" borderId="45" xfId="0" applyFont="1" applyFill="1" applyBorder="1"/>
    <xf numFmtId="0" fontId="71" fillId="0" borderId="5" xfId="0" applyFont="1" applyFill="1" applyBorder="1" applyAlignment="1">
      <alignment horizontal="center" vertical="center" textRotation="90" wrapText="1"/>
    </xf>
    <xf numFmtId="0" fontId="72" fillId="16" borderId="5" xfId="0" applyFont="1" applyFill="1" applyBorder="1"/>
    <xf numFmtId="0" fontId="71" fillId="0" borderId="5" xfId="0" applyFont="1" applyFill="1" applyBorder="1"/>
    <xf numFmtId="0" fontId="72" fillId="0" borderId="5" xfId="0" applyFont="1" applyFill="1" applyBorder="1"/>
    <xf numFmtId="0" fontId="72" fillId="0" borderId="5" xfId="0" applyFont="1" applyFill="1" applyBorder="1" applyAlignment="1">
      <alignment horizontal="right" vertical="center"/>
    </xf>
    <xf numFmtId="1" fontId="71" fillId="0" borderId="5" xfId="0" applyNumberFormat="1" applyFont="1" applyFill="1" applyBorder="1"/>
    <xf numFmtId="1" fontId="71" fillId="16" borderId="5" xfId="0" applyNumberFormat="1" applyFont="1" applyFill="1" applyBorder="1" applyAlignment="1">
      <alignment vertical="center"/>
    </xf>
    <xf numFmtId="0" fontId="72" fillId="0" borderId="5" xfId="0" applyFont="1" applyFill="1" applyBorder="1" applyAlignment="1">
      <alignment horizontal="center" vertical="center"/>
    </xf>
    <xf numFmtId="0" fontId="71" fillId="0" borderId="5" xfId="0" applyFont="1" applyFill="1" applyBorder="1" applyAlignment="1">
      <alignment horizontal="right" vertical="center"/>
    </xf>
    <xf numFmtId="0" fontId="72" fillId="2" borderId="5" xfId="0" applyFont="1" applyFill="1" applyBorder="1" applyAlignment="1">
      <alignment horizontal="right" vertical="center"/>
    </xf>
    <xf numFmtId="0" fontId="71" fillId="16" borderId="5" xfId="0" applyFont="1" applyFill="1" applyBorder="1" applyAlignment="1">
      <alignment vertical="center"/>
    </xf>
    <xf numFmtId="1" fontId="71" fillId="15" borderId="52" xfId="0" applyNumberFormat="1" applyFont="1" applyFill="1" applyBorder="1" applyAlignment="1">
      <alignment horizontal="center" vertical="center"/>
    </xf>
    <xf numFmtId="0" fontId="71" fillId="0" borderId="14" xfId="0" applyFont="1" applyFill="1" applyBorder="1" applyAlignment="1">
      <alignment horizontal="center" vertical="center" textRotation="90" wrapText="1"/>
    </xf>
    <xf numFmtId="0" fontId="72" fillId="16" borderId="14" xfId="0" applyFont="1" applyFill="1" applyBorder="1"/>
    <xf numFmtId="0" fontId="71" fillId="0" borderId="14" xfId="0" applyFont="1" applyFill="1" applyBorder="1"/>
    <xf numFmtId="0" fontId="72" fillId="0" borderId="14" xfId="0" applyFont="1" applyFill="1" applyBorder="1"/>
    <xf numFmtId="0" fontId="72" fillId="0" borderId="14" xfId="0" applyFont="1" applyFill="1" applyBorder="1" applyAlignment="1">
      <alignment horizontal="right" vertical="center"/>
    </xf>
    <xf numFmtId="1" fontId="71" fillId="0" borderId="14" xfId="0" applyNumberFormat="1" applyFont="1" applyFill="1" applyBorder="1"/>
    <xf numFmtId="1" fontId="71" fillId="16" borderId="14" xfId="0" applyNumberFormat="1" applyFont="1" applyFill="1" applyBorder="1" applyAlignment="1">
      <alignment vertical="center"/>
    </xf>
    <xf numFmtId="0" fontId="72" fillId="0" borderId="14" xfId="0" applyFont="1" applyFill="1" applyBorder="1" applyAlignment="1">
      <alignment horizontal="center" vertical="center"/>
    </xf>
    <xf numFmtId="0" fontId="71" fillId="0" borderId="14" xfId="0" applyFont="1" applyFill="1" applyBorder="1" applyAlignment="1">
      <alignment horizontal="right" vertical="center"/>
    </xf>
    <xf numFmtId="0" fontId="72" fillId="2" borderId="14" xfId="0" applyFont="1" applyFill="1" applyBorder="1" applyAlignment="1">
      <alignment horizontal="right" vertical="center"/>
    </xf>
    <xf numFmtId="0" fontId="71" fillId="16" borderId="14" xfId="0" applyFont="1" applyFill="1" applyBorder="1" applyAlignment="1">
      <alignment vertical="center"/>
    </xf>
    <xf numFmtId="1" fontId="71" fillId="15" borderId="40" xfId="0" applyNumberFormat="1" applyFont="1" applyFill="1" applyBorder="1" applyAlignment="1">
      <alignment horizontal="center" vertical="center"/>
    </xf>
    <xf numFmtId="0" fontId="48" fillId="0" borderId="50" xfId="0" applyFont="1" applyFill="1" applyBorder="1" applyAlignment="1">
      <alignment horizontal="right" vertical="center"/>
    </xf>
    <xf numFmtId="0" fontId="52" fillId="0" borderId="15" xfId="0" applyFont="1" applyFill="1" applyBorder="1" applyAlignment="1">
      <alignment horizontal="center" vertical="center" textRotation="90" wrapText="1"/>
    </xf>
    <xf numFmtId="0" fontId="52" fillId="16" borderId="15" xfId="0" applyFont="1" applyFill="1" applyBorder="1" applyAlignment="1">
      <alignment vertical="center"/>
    </xf>
    <xf numFmtId="0" fontId="55" fillId="0" borderId="15" xfId="0" applyFont="1" applyFill="1" applyBorder="1"/>
    <xf numFmtId="0" fontId="58" fillId="0" borderId="15" xfId="0" applyFont="1" applyFill="1" applyBorder="1" applyAlignment="1">
      <alignment horizontal="right"/>
    </xf>
    <xf numFmtId="0" fontId="58" fillId="0" borderId="15" xfId="0" applyFont="1" applyFill="1" applyBorder="1" applyAlignment="1">
      <alignment horizontal="right" vertical="center"/>
    </xf>
    <xf numFmtId="1" fontId="55" fillId="0" borderId="15" xfId="0" applyNumberFormat="1" applyFont="1" applyFill="1" applyBorder="1"/>
    <xf numFmtId="1" fontId="53" fillId="16" borderId="15" xfId="0" applyNumberFormat="1" applyFont="1" applyFill="1" applyBorder="1" applyAlignment="1">
      <alignment vertical="center"/>
    </xf>
    <xf numFmtId="0" fontId="53" fillId="0" borderId="15" xfId="0" applyFont="1" applyFill="1" applyBorder="1"/>
    <xf numFmtId="0" fontId="51" fillId="0" borderId="15" xfId="0" applyFont="1" applyFill="1" applyBorder="1" applyAlignment="1">
      <alignment horizontal="right" vertical="center"/>
    </xf>
    <xf numFmtId="0" fontId="53" fillId="0" borderId="15" xfId="0" applyFont="1" applyFill="1" applyBorder="1" applyAlignment="1">
      <alignment horizontal="right" vertical="center"/>
    </xf>
    <xf numFmtId="0" fontId="51" fillId="2" borderId="15" xfId="0" applyFont="1" applyFill="1" applyBorder="1" applyAlignment="1">
      <alignment horizontal="right" vertical="center"/>
    </xf>
    <xf numFmtId="1" fontId="53" fillId="15" borderId="77" xfId="0" applyNumberFormat="1" applyFont="1" applyFill="1" applyBorder="1" applyAlignment="1">
      <alignment horizontal="center" vertical="center"/>
    </xf>
    <xf numFmtId="0" fontId="48" fillId="0" borderId="5" xfId="0" applyFont="1" applyFill="1" applyBorder="1" applyAlignment="1">
      <alignment horizontal="right" vertical="center"/>
    </xf>
    <xf numFmtId="0" fontId="53" fillId="0" borderId="5" xfId="0" applyFont="1" applyFill="1" applyBorder="1" applyAlignment="1">
      <alignment horizontal="right"/>
    </xf>
    <xf numFmtId="0" fontId="48" fillId="0" borderId="50" xfId="0" applyFont="1" applyFill="1" applyBorder="1" applyAlignment="1">
      <alignment horizontal="right"/>
    </xf>
    <xf numFmtId="0" fontId="71" fillId="0" borderId="45" xfId="0" applyFont="1" applyFill="1" applyBorder="1" applyAlignment="1">
      <alignment horizontal="center" vertical="center" textRotation="90" wrapText="1"/>
    </xf>
    <xf numFmtId="0" fontId="72" fillId="16" borderId="50" xfId="0" applyFont="1" applyFill="1" applyBorder="1"/>
    <xf numFmtId="0" fontId="71" fillId="0" borderId="50" xfId="0" applyFont="1" applyFill="1" applyBorder="1"/>
    <xf numFmtId="0" fontId="72" fillId="0" borderId="50" xfId="0" applyFont="1" applyFill="1" applyBorder="1"/>
    <xf numFmtId="0" fontId="72" fillId="0" borderId="50" xfId="0" applyFont="1" applyFill="1" applyBorder="1" applyAlignment="1">
      <alignment horizontal="right" vertical="center"/>
    </xf>
    <xf numFmtId="1" fontId="71" fillId="0" borderId="50" xfId="0" applyNumberFormat="1" applyFont="1" applyFill="1" applyBorder="1" applyAlignment="1">
      <alignment horizontal="right"/>
    </xf>
    <xf numFmtId="1" fontId="71" fillId="16" borderId="50" xfId="0" applyNumberFormat="1" applyFont="1" applyFill="1" applyBorder="1" applyAlignment="1">
      <alignment horizontal="right" vertical="center"/>
    </xf>
    <xf numFmtId="0" fontId="72" fillId="16" borderId="50" xfId="0" applyFont="1" applyFill="1" applyBorder="1" applyAlignment="1">
      <alignment horizontal="right"/>
    </xf>
    <xf numFmtId="0" fontId="71" fillId="0" borderId="50" xfId="0" applyFont="1" applyFill="1" applyBorder="1" applyAlignment="1">
      <alignment horizontal="right"/>
    </xf>
    <xf numFmtId="0" fontId="71" fillId="0" borderId="50" xfId="0" applyFont="1" applyFill="1" applyBorder="1" applyAlignment="1">
      <alignment horizontal="right" vertical="center"/>
    </xf>
    <xf numFmtId="0" fontId="72" fillId="2" borderId="50" xfId="0" applyFont="1" applyFill="1" applyBorder="1" applyAlignment="1">
      <alignment horizontal="right" vertical="center"/>
    </xf>
    <xf numFmtId="0" fontId="71" fillId="16" borderId="50" xfId="0" applyFont="1" applyFill="1" applyBorder="1" applyAlignment="1">
      <alignment horizontal="right" vertical="center"/>
    </xf>
    <xf numFmtId="1" fontId="71" fillId="15" borderId="51" xfId="0" applyNumberFormat="1" applyFont="1" applyFill="1" applyBorder="1" applyAlignment="1">
      <alignment horizontal="center" vertical="center"/>
    </xf>
    <xf numFmtId="0" fontId="72" fillId="16" borderId="45" xfId="0" applyFont="1" applyFill="1" applyBorder="1"/>
    <xf numFmtId="0" fontId="71" fillId="0" borderId="45" xfId="0" applyFont="1" applyFill="1" applyBorder="1"/>
    <xf numFmtId="0" fontId="72" fillId="0" borderId="45" xfId="0" applyFont="1" applyFill="1" applyBorder="1"/>
    <xf numFmtId="0" fontId="72" fillId="0" borderId="45" xfId="0" applyFont="1" applyFill="1" applyBorder="1" applyAlignment="1">
      <alignment horizontal="right" vertical="center"/>
    </xf>
    <xf numFmtId="1" fontId="71" fillId="0" borderId="45" xfId="0" applyNumberFormat="1" applyFont="1" applyFill="1" applyBorder="1" applyAlignment="1">
      <alignment horizontal="right"/>
    </xf>
    <xf numFmtId="1" fontId="71" fillId="16" borderId="45" xfId="0" applyNumberFormat="1" applyFont="1" applyFill="1" applyBorder="1" applyAlignment="1">
      <alignment horizontal="right" vertical="center"/>
    </xf>
    <xf numFmtId="0" fontId="72" fillId="16" borderId="45" xfId="0" applyFont="1" applyFill="1" applyBorder="1" applyAlignment="1">
      <alignment horizontal="right"/>
    </xf>
    <xf numFmtId="0" fontId="71" fillId="0" borderId="45" xfId="0" applyFont="1" applyFill="1" applyBorder="1" applyAlignment="1">
      <alignment horizontal="right"/>
    </xf>
    <xf numFmtId="0" fontId="71" fillId="0" borderId="45" xfId="0" applyFont="1" applyFill="1" applyBorder="1" applyAlignment="1">
      <alignment horizontal="right" vertical="center"/>
    </xf>
    <xf numFmtId="0" fontId="72" fillId="2" borderId="45" xfId="0" applyFont="1" applyFill="1" applyBorder="1" applyAlignment="1">
      <alignment horizontal="right" vertical="center"/>
    </xf>
    <xf numFmtId="0" fontId="71" fillId="16" borderId="45" xfId="0" applyFont="1" applyFill="1" applyBorder="1" applyAlignment="1">
      <alignment horizontal="right" vertical="center"/>
    </xf>
    <xf numFmtId="0" fontId="74" fillId="0" borderId="34" xfId="0" applyFont="1" applyFill="1" applyBorder="1" applyAlignment="1">
      <alignment horizontal="center" vertical="center" textRotation="90" wrapText="1"/>
    </xf>
    <xf numFmtId="0" fontId="72" fillId="16" borderId="34" xfId="0" applyFont="1" applyFill="1" applyBorder="1"/>
    <xf numFmtId="0" fontId="71" fillId="0" borderId="34" xfId="0" applyFont="1" applyFill="1" applyBorder="1"/>
    <xf numFmtId="0" fontId="72" fillId="0" borderId="34" xfId="0" applyFont="1" applyFill="1" applyBorder="1"/>
    <xf numFmtId="0" fontId="72" fillId="0" borderId="34" xfId="0" applyFont="1" applyFill="1" applyBorder="1" applyAlignment="1">
      <alignment horizontal="right" vertical="center"/>
    </xf>
    <xf numFmtId="1" fontId="71" fillId="0" borderId="34" xfId="0" applyNumberFormat="1" applyFont="1" applyFill="1" applyBorder="1" applyAlignment="1">
      <alignment horizontal="right"/>
    </xf>
    <xf numFmtId="1" fontId="71" fillId="16" borderId="34" xfId="0" applyNumberFormat="1" applyFont="1" applyFill="1" applyBorder="1" applyAlignment="1">
      <alignment horizontal="right" vertical="center"/>
    </xf>
    <xf numFmtId="0" fontId="72" fillId="16" borderId="34" xfId="0" applyFont="1" applyFill="1" applyBorder="1" applyAlignment="1">
      <alignment horizontal="right"/>
    </xf>
    <xf numFmtId="0" fontId="71" fillId="0" borderId="34" xfId="0" applyFont="1" applyFill="1" applyBorder="1" applyAlignment="1">
      <alignment horizontal="right"/>
    </xf>
    <xf numFmtId="0" fontId="71" fillId="0" borderId="34" xfId="0" applyFont="1" applyFill="1" applyBorder="1" applyAlignment="1">
      <alignment horizontal="right" vertical="center"/>
    </xf>
    <xf numFmtId="0" fontId="72" fillId="2" borderId="34" xfId="0" applyFont="1" applyFill="1" applyBorder="1" applyAlignment="1">
      <alignment horizontal="right" vertical="center"/>
    </xf>
    <xf numFmtId="0" fontId="71" fillId="16" borderId="34" xfId="0" applyFont="1" applyFill="1" applyBorder="1" applyAlignment="1">
      <alignment horizontal="right" vertical="center"/>
    </xf>
    <xf numFmtId="1" fontId="71" fillId="15" borderId="46" xfId="0" applyNumberFormat="1" applyFont="1" applyFill="1" applyBorder="1" applyAlignment="1">
      <alignment horizontal="center" vertical="center"/>
    </xf>
    <xf numFmtId="0" fontId="71" fillId="0" borderId="50" xfId="0" applyFont="1" applyFill="1" applyBorder="1" applyAlignment="1">
      <alignment horizontal="center" vertical="center" textRotation="90" wrapText="1"/>
    </xf>
    <xf numFmtId="0" fontId="71" fillId="16" borderId="50" xfId="0" applyFont="1" applyFill="1" applyBorder="1" applyAlignment="1">
      <alignment vertical="center"/>
    </xf>
    <xf numFmtId="0" fontId="72" fillId="0" borderId="50" xfId="0" applyFont="1" applyFill="1" applyBorder="1" applyAlignment="1">
      <alignment horizontal="right"/>
    </xf>
    <xf numFmtId="0" fontId="72" fillId="22" borderId="50" xfId="0" applyFont="1" applyFill="1" applyBorder="1" applyAlignment="1">
      <alignment horizontal="right" vertical="center"/>
    </xf>
    <xf numFmtId="0" fontId="74" fillId="0" borderId="5" xfId="0" applyFont="1" applyFill="1" applyBorder="1" applyAlignment="1">
      <alignment horizontal="center" vertical="center" textRotation="90" wrapText="1"/>
    </xf>
    <xf numFmtId="0" fontId="72" fillId="0" borderId="5" xfId="0" applyFont="1" applyFill="1" applyBorder="1" applyAlignment="1">
      <alignment horizontal="right"/>
    </xf>
    <xf numFmtId="1" fontId="71" fillId="0" borderId="5" xfId="0" applyNumberFormat="1" applyFont="1" applyFill="1" applyBorder="1" applyAlignment="1">
      <alignment horizontal="right"/>
    </xf>
    <xf numFmtId="1" fontId="71" fillId="16" borderId="5" xfId="0" applyNumberFormat="1" applyFont="1" applyFill="1" applyBorder="1" applyAlignment="1">
      <alignment horizontal="right" vertical="center"/>
    </xf>
    <xf numFmtId="0" fontId="72" fillId="16" borderId="5" xfId="0" applyFont="1" applyFill="1" applyBorder="1" applyAlignment="1">
      <alignment horizontal="right"/>
    </xf>
    <xf numFmtId="0" fontId="72" fillId="0" borderId="38" xfId="0" applyFont="1" applyFill="1" applyBorder="1"/>
    <xf numFmtId="1" fontId="71" fillId="15" borderId="36" xfId="0" applyNumberFormat="1" applyFont="1" applyFill="1" applyBorder="1" applyAlignment="1">
      <alignment horizontal="center" vertical="center"/>
    </xf>
    <xf numFmtId="0" fontId="48" fillId="0" borderId="14" xfId="0" applyFont="1" applyFill="1" applyBorder="1" applyAlignment="1">
      <alignment horizontal="right" vertical="center"/>
    </xf>
    <xf numFmtId="165" fontId="75" fillId="5" borderId="1" xfId="0" applyNumberFormat="1" applyFont="1" applyFill="1" applyBorder="1" applyAlignment="1">
      <alignment horizontal="center" vertical="center" wrapText="1"/>
    </xf>
    <xf numFmtId="165" fontId="19" fillId="5" borderId="1" xfId="0" applyNumberFormat="1" applyFont="1" applyFill="1" applyBorder="1" applyAlignment="1">
      <alignment horizontal="center" vertical="center" wrapText="1"/>
    </xf>
    <xf numFmtId="165" fontId="76" fillId="0" borderId="1" xfId="0" applyNumberFormat="1" applyFont="1" applyFill="1" applyBorder="1" applyAlignment="1">
      <alignment horizontal="center" vertical="center" wrapText="1"/>
    </xf>
    <xf numFmtId="165" fontId="77" fillId="5" borderId="1" xfId="0" applyNumberFormat="1" applyFont="1" applyFill="1" applyBorder="1" applyAlignment="1">
      <alignment horizontal="center" vertical="center" wrapText="1"/>
    </xf>
    <xf numFmtId="165" fontId="76" fillId="0" borderId="1" xfId="0" applyNumberFormat="1" applyFont="1" applyFill="1" applyBorder="1" applyAlignment="1">
      <alignment horizontal="center"/>
    </xf>
    <xf numFmtId="166" fontId="73" fillId="0" borderId="15" xfId="2" applyNumberFormat="1" applyFont="1" applyFill="1" applyBorder="1" applyAlignment="1">
      <alignment horizontal="right"/>
    </xf>
    <xf numFmtId="165" fontId="77" fillId="0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49" fontId="12" fillId="0" borderId="37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2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26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3" fillId="0" borderId="27" xfId="0" applyFont="1" applyBorder="1" applyAlignment="1">
      <alignment horizontal="center" vertical="center"/>
    </xf>
    <xf numFmtId="0" fontId="3" fillId="0" borderId="11" xfId="0" applyFont="1" applyBorder="1" applyAlignment="1">
      <alignment horizontal="left"/>
    </xf>
    <xf numFmtId="0" fontId="3" fillId="0" borderId="18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52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52" fillId="0" borderId="14" xfId="0" applyFont="1" applyFill="1" applyBorder="1" applyAlignment="1">
      <alignment horizontal="left" vertical="center" wrapText="1"/>
    </xf>
    <xf numFmtId="0" fontId="52" fillId="0" borderId="26" xfId="0" applyFont="1" applyFill="1" applyBorder="1" applyAlignment="1">
      <alignment horizontal="left" vertical="center" wrapText="1"/>
    </xf>
    <xf numFmtId="0" fontId="52" fillId="0" borderId="15" xfId="0" applyFont="1" applyFill="1" applyBorder="1" applyAlignment="1">
      <alignment horizontal="left" vertical="center" wrapText="1"/>
    </xf>
    <xf numFmtId="0" fontId="50" fillId="15" borderId="26" xfId="0" applyFont="1" applyFill="1" applyBorder="1" applyAlignment="1">
      <alignment horizontal="center" vertical="center"/>
    </xf>
    <xf numFmtId="0" fontId="50" fillId="15" borderId="15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left" vertical="center"/>
    </xf>
    <xf numFmtId="0" fontId="57" fillId="0" borderId="33" xfId="0" applyFont="1" applyFill="1" applyBorder="1" applyAlignment="1">
      <alignment horizontal="center" vertical="center" textRotation="90" wrapText="1"/>
    </xf>
    <xf numFmtId="0" fontId="57" fillId="0" borderId="24" xfId="0" applyFont="1" applyFill="1" applyBorder="1" applyAlignment="1">
      <alignment horizontal="center" vertical="center" textRotation="90" wrapText="1"/>
    </xf>
    <xf numFmtId="0" fontId="52" fillId="16" borderId="26" xfId="0" applyFont="1" applyFill="1" applyBorder="1" applyAlignment="1">
      <alignment horizontal="left" vertical="center"/>
    </xf>
    <xf numFmtId="0" fontId="52" fillId="16" borderId="15" xfId="0" applyFont="1" applyFill="1" applyBorder="1" applyAlignment="1">
      <alignment horizontal="left" vertical="center"/>
    </xf>
    <xf numFmtId="0" fontId="47" fillId="16" borderId="26" xfId="0" applyFont="1" applyFill="1" applyBorder="1" applyAlignment="1">
      <alignment horizontal="center" vertical="center"/>
    </xf>
    <xf numFmtId="0" fontId="47" fillId="16" borderId="15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vertical="center"/>
    </xf>
    <xf numFmtId="0" fontId="55" fillId="0" borderId="1" xfId="0" applyFont="1" applyFill="1" applyBorder="1" applyAlignment="1">
      <alignment horizontal="left" vertical="center" wrapText="1"/>
    </xf>
    <xf numFmtId="0" fontId="52" fillId="0" borderId="1" xfId="0" applyFont="1" applyFill="1" applyBorder="1" applyAlignment="1">
      <alignment horizontal="left" vertical="center" wrapText="1"/>
    </xf>
    <xf numFmtId="0" fontId="57" fillId="0" borderId="48" xfId="0" applyFont="1" applyFill="1" applyBorder="1" applyAlignment="1">
      <alignment horizontal="center" vertical="center" textRotation="90" wrapText="1"/>
    </xf>
    <xf numFmtId="0" fontId="56" fillId="0" borderId="47" xfId="0" applyFont="1" applyFill="1" applyBorder="1" applyAlignment="1">
      <alignment horizontal="center" vertical="center" textRotation="90" wrapText="1"/>
    </xf>
    <xf numFmtId="0" fontId="56" fillId="0" borderId="59" xfId="0" applyFont="1" applyFill="1" applyBorder="1" applyAlignment="1">
      <alignment horizontal="center" vertical="center" textRotation="90" wrapText="1"/>
    </xf>
    <xf numFmtId="0" fontId="56" fillId="0" borderId="33" xfId="0" applyFont="1" applyFill="1" applyBorder="1" applyAlignment="1">
      <alignment horizontal="center" vertical="center" textRotation="90" wrapText="1"/>
    </xf>
    <xf numFmtId="0" fontId="56" fillId="0" borderId="48" xfId="0" applyFont="1" applyFill="1" applyBorder="1" applyAlignment="1">
      <alignment horizontal="center" vertical="center" textRotation="90" wrapText="1"/>
    </xf>
    <xf numFmtId="0" fontId="57" fillId="0" borderId="25" xfId="0" applyFont="1" applyFill="1" applyBorder="1" applyAlignment="1">
      <alignment horizontal="center" vertical="center" textRotation="90" wrapText="1"/>
    </xf>
    <xf numFmtId="0" fontId="3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4" fillId="0" borderId="14" xfId="0" applyFont="1" applyBorder="1" applyAlignment="1">
      <alignment horizontal="left" vertical="center"/>
    </xf>
    <xf numFmtId="0" fontId="34" fillId="0" borderId="26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/>
    </xf>
    <xf numFmtId="0" fontId="39" fillId="9" borderId="0" xfId="0" applyFont="1" applyFill="1" applyBorder="1" applyAlignment="1">
      <alignment horizontal="center"/>
    </xf>
    <xf numFmtId="0" fontId="34" fillId="0" borderId="0" xfId="0" applyFont="1" applyBorder="1" applyAlignment="1">
      <alignment horizontal="left" vertical="center"/>
    </xf>
    <xf numFmtId="0" fontId="2" fillId="3" borderId="30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35" fillId="0" borderId="14" xfId="0" applyFont="1" applyBorder="1" applyAlignment="1">
      <alignment horizontal="left" vertical="center"/>
    </xf>
    <xf numFmtId="0" fontId="35" fillId="0" borderId="26" xfId="0" applyFont="1" applyBorder="1" applyAlignment="1">
      <alignment horizontal="left" vertical="center"/>
    </xf>
    <xf numFmtId="0" fontId="35" fillId="0" borderId="15" xfId="0" applyFont="1" applyBorder="1" applyAlignment="1">
      <alignment horizontal="left" vertical="center"/>
    </xf>
    <xf numFmtId="0" fontId="35" fillId="14" borderId="14" xfId="0" applyFont="1" applyFill="1" applyBorder="1" applyAlignment="1">
      <alignment horizontal="left" vertical="center"/>
    </xf>
    <xf numFmtId="0" fontId="35" fillId="14" borderId="26" xfId="0" applyFont="1" applyFill="1" applyBorder="1" applyAlignment="1">
      <alignment horizontal="left" vertical="center"/>
    </xf>
    <xf numFmtId="0" fontId="35" fillId="14" borderId="15" xfId="0" applyFont="1" applyFill="1" applyBorder="1" applyAlignment="1">
      <alignment horizontal="left" vertical="center"/>
    </xf>
    <xf numFmtId="0" fontId="35" fillId="14" borderId="14" xfId="0" applyFont="1" applyFill="1" applyBorder="1" applyAlignment="1">
      <alignment vertical="center"/>
    </xf>
    <xf numFmtId="0" fontId="35" fillId="14" borderId="26" xfId="0" applyFont="1" applyFill="1" applyBorder="1" applyAlignment="1">
      <alignment vertical="center"/>
    </xf>
    <xf numFmtId="0" fontId="35" fillId="14" borderId="15" xfId="0" applyFont="1" applyFill="1" applyBorder="1" applyAlignment="1">
      <alignment vertical="center"/>
    </xf>
    <xf numFmtId="0" fontId="2" fillId="0" borderId="15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5" fillId="0" borderId="1" xfId="0" applyFont="1" applyBorder="1" applyAlignment="1">
      <alignment horizontal="left" vertical="center"/>
    </xf>
    <xf numFmtId="0" fontId="37" fillId="3" borderId="1" xfId="0" applyFont="1" applyFill="1" applyBorder="1" applyAlignment="1">
      <alignment horizontal="center" vertical="center" wrapText="1"/>
    </xf>
    <xf numFmtId="0" fontId="67" fillId="0" borderId="1" xfId="0" applyFont="1" applyFill="1" applyBorder="1" applyAlignment="1">
      <alignment vertical="center" wrapText="1"/>
    </xf>
    <xf numFmtId="0" fontId="67" fillId="0" borderId="14" xfId="0" applyFont="1" applyFill="1" applyBorder="1" applyAlignment="1">
      <alignment vertical="center" wrapText="1"/>
    </xf>
    <xf numFmtId="0" fontId="67" fillId="0" borderId="15" xfId="0" applyFont="1" applyBorder="1" applyAlignment="1">
      <alignment vertical="center" wrapText="1"/>
    </xf>
    <xf numFmtId="0" fontId="57" fillId="10" borderId="53" xfId="0" applyFont="1" applyFill="1" applyBorder="1" applyAlignment="1">
      <alignment horizontal="center" vertical="center" wrapText="1"/>
    </xf>
    <xf numFmtId="0" fontId="57" fillId="10" borderId="37" xfId="0" applyFont="1" applyFill="1" applyBorder="1" applyAlignment="1">
      <alignment horizontal="center" vertical="center" wrapText="1"/>
    </xf>
    <xf numFmtId="0" fontId="57" fillId="10" borderId="43" xfId="0" applyFont="1" applyFill="1" applyBorder="1" applyAlignment="1">
      <alignment horizontal="center" vertical="center" wrapText="1"/>
    </xf>
    <xf numFmtId="0" fontId="57" fillId="10" borderId="54" xfId="0" applyFont="1" applyFill="1" applyBorder="1" applyAlignment="1">
      <alignment horizontal="center" vertical="center" wrapText="1"/>
    </xf>
    <xf numFmtId="0" fontId="57" fillId="10" borderId="44" xfId="0" applyFont="1" applyFill="1" applyBorder="1" applyAlignment="1">
      <alignment horizontal="center" vertical="center" wrapText="1"/>
    </xf>
    <xf numFmtId="0" fontId="57" fillId="0" borderId="56" xfId="0" applyFont="1" applyFill="1" applyBorder="1" applyAlignment="1">
      <alignment horizontal="center" vertical="center" wrapText="1"/>
    </xf>
    <xf numFmtId="0" fontId="57" fillId="0" borderId="57" xfId="0" applyFont="1" applyFill="1" applyBorder="1" applyAlignment="1">
      <alignment horizontal="center" vertical="center" wrapText="1"/>
    </xf>
    <xf numFmtId="0" fontId="57" fillId="18" borderId="53" xfId="0" applyFont="1" applyFill="1" applyBorder="1" applyAlignment="1">
      <alignment horizontal="center" vertical="center" wrapText="1"/>
    </xf>
    <xf numFmtId="0" fontId="57" fillId="18" borderId="43" xfId="0" applyFont="1" applyFill="1" applyBorder="1" applyAlignment="1">
      <alignment horizontal="center" vertical="center" wrapText="1"/>
    </xf>
    <xf numFmtId="0" fontId="57" fillId="17" borderId="53" xfId="0" applyFont="1" applyFill="1" applyBorder="1" applyAlignment="1">
      <alignment horizontal="center" vertical="center" wrapText="1"/>
    </xf>
    <xf numFmtId="0" fontId="57" fillId="17" borderId="43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vertical="center" wrapText="1"/>
    </xf>
    <xf numFmtId="0" fontId="67" fillId="0" borderId="11" xfId="0" applyFont="1" applyBorder="1" applyAlignment="1">
      <alignment horizontal="left" vertical="center" wrapText="1"/>
    </xf>
    <xf numFmtId="0" fontId="67" fillId="0" borderId="37" xfId="0" applyFont="1" applyBorder="1" applyAlignment="1">
      <alignment horizontal="left" vertical="center" wrapText="1"/>
    </xf>
    <xf numFmtId="0" fontId="67" fillId="0" borderId="6" xfId="0" applyFont="1" applyBorder="1" applyAlignment="1">
      <alignment horizontal="left" vertical="center" wrapText="1"/>
    </xf>
    <xf numFmtId="0" fontId="57" fillId="0" borderId="53" xfId="0" applyFont="1" applyFill="1" applyBorder="1" applyAlignment="1">
      <alignment horizontal="center" vertical="center" wrapText="1"/>
    </xf>
    <xf numFmtId="0" fontId="57" fillId="0" borderId="37" xfId="0" applyFont="1" applyFill="1" applyBorder="1" applyAlignment="1">
      <alignment horizontal="center" vertical="center" wrapText="1"/>
    </xf>
    <xf numFmtId="0" fontId="57" fillId="0" borderId="43" xfId="0" applyFont="1" applyFill="1" applyBorder="1" applyAlignment="1">
      <alignment horizontal="center" vertical="center" wrapText="1"/>
    </xf>
    <xf numFmtId="0" fontId="57" fillId="19" borderId="53" xfId="0" applyFont="1" applyFill="1" applyBorder="1" applyAlignment="1">
      <alignment horizontal="center" vertical="center" wrapText="1"/>
    </xf>
    <xf numFmtId="0" fontId="57" fillId="19" borderId="37" xfId="0" applyFont="1" applyFill="1" applyBorder="1" applyAlignment="1">
      <alignment horizontal="center" vertical="center" wrapText="1"/>
    </xf>
    <xf numFmtId="0" fontId="57" fillId="19" borderId="43" xfId="0" applyFont="1" applyFill="1" applyBorder="1" applyAlignment="1">
      <alignment horizontal="center" vertical="center" wrapText="1"/>
    </xf>
    <xf numFmtId="0" fontId="57" fillId="19" borderId="1" xfId="0" applyFont="1" applyFill="1" applyBorder="1" applyAlignment="1">
      <alignment horizontal="center" vertical="center" wrapText="1"/>
    </xf>
    <xf numFmtId="0" fontId="57" fillId="7" borderId="53" xfId="0" applyFont="1" applyFill="1" applyBorder="1" applyAlignment="1">
      <alignment horizontal="center" vertical="center" wrapText="1"/>
    </xf>
    <xf numFmtId="0" fontId="57" fillId="7" borderId="43" xfId="0" applyFont="1" applyFill="1" applyBorder="1" applyAlignment="1">
      <alignment horizontal="center" vertical="center" wrapText="1"/>
    </xf>
    <xf numFmtId="0" fontId="57" fillId="7" borderId="56" xfId="0" applyFont="1" applyFill="1" applyBorder="1" applyAlignment="1">
      <alignment horizontal="center" vertical="center" wrapText="1"/>
    </xf>
    <xf numFmtId="0" fontId="57" fillId="7" borderId="57" xfId="0" applyFont="1" applyFill="1" applyBorder="1" applyAlignment="1">
      <alignment horizontal="center" vertical="center" wrapText="1"/>
    </xf>
    <xf numFmtId="0" fontId="57" fillId="5" borderId="53" xfId="0" applyFont="1" applyFill="1" applyBorder="1" applyAlignment="1">
      <alignment horizontal="center" vertical="center" wrapText="1"/>
    </xf>
    <xf numFmtId="0" fontId="57" fillId="5" borderId="37" xfId="0" applyFont="1" applyFill="1" applyBorder="1" applyAlignment="1">
      <alignment horizontal="center" vertical="center" wrapText="1"/>
    </xf>
    <xf numFmtId="0" fontId="57" fillId="5" borderId="43" xfId="0" applyFont="1" applyFill="1" applyBorder="1" applyAlignment="1">
      <alignment horizontal="center" vertical="center" wrapText="1"/>
    </xf>
    <xf numFmtId="0" fontId="57" fillId="5" borderId="54" xfId="0" applyFont="1" applyFill="1" applyBorder="1" applyAlignment="1">
      <alignment horizontal="center" vertical="center" wrapText="1"/>
    </xf>
    <xf numFmtId="0" fontId="57" fillId="5" borderId="44" xfId="0" applyFont="1" applyFill="1" applyBorder="1" applyAlignment="1">
      <alignment horizontal="center" vertical="center" wrapText="1"/>
    </xf>
    <xf numFmtId="0" fontId="57" fillId="18" borderId="37" xfId="0" applyFont="1" applyFill="1" applyBorder="1" applyAlignment="1">
      <alignment horizontal="center" vertical="center" wrapText="1"/>
    </xf>
    <xf numFmtId="0" fontId="57" fillId="18" borderId="54" xfId="0" applyFont="1" applyFill="1" applyBorder="1" applyAlignment="1">
      <alignment horizontal="center" vertical="center" wrapText="1"/>
    </xf>
    <xf numFmtId="0" fontId="57" fillId="18" borderId="56" xfId="0" applyFont="1" applyFill="1" applyBorder="1" applyAlignment="1">
      <alignment horizontal="center" vertical="center" wrapText="1"/>
    </xf>
    <xf numFmtId="0" fontId="57" fillId="18" borderId="57" xfId="0" applyFont="1" applyFill="1" applyBorder="1" applyAlignment="1">
      <alignment horizontal="center" vertical="center" wrapText="1"/>
    </xf>
    <xf numFmtId="0" fontId="67" fillId="0" borderId="11" xfId="0" applyFont="1" applyFill="1" applyBorder="1" applyAlignment="1">
      <alignment horizontal="center" vertical="center" wrapText="1"/>
    </xf>
    <xf numFmtId="0" fontId="67" fillId="0" borderId="37" xfId="0" applyFont="1" applyFill="1" applyBorder="1" applyAlignment="1">
      <alignment horizontal="center" vertical="center" wrapText="1"/>
    </xf>
    <xf numFmtId="0" fontId="67" fillId="0" borderId="6" xfId="0" applyFont="1" applyFill="1" applyBorder="1" applyAlignment="1">
      <alignment horizontal="center" vertical="center" wrapText="1"/>
    </xf>
    <xf numFmtId="0" fontId="67" fillId="0" borderId="20" xfId="0" applyFont="1" applyFill="1" applyBorder="1" applyAlignment="1">
      <alignment horizontal="left" vertical="center" wrapText="1"/>
    </xf>
    <xf numFmtId="0" fontId="67" fillId="0" borderId="58" xfId="0" applyFont="1" applyFill="1" applyBorder="1" applyAlignment="1">
      <alignment horizontal="left" vertical="center" wrapText="1"/>
    </xf>
    <xf numFmtId="0" fontId="67" fillId="0" borderId="30" xfId="0" applyFont="1" applyFill="1" applyBorder="1" applyAlignment="1">
      <alignment horizontal="left" vertical="center" wrapText="1"/>
    </xf>
    <xf numFmtId="0" fontId="57" fillId="17" borderId="54" xfId="0" applyFont="1" applyFill="1" applyBorder="1" applyAlignment="1">
      <alignment horizontal="center" vertical="center" wrapText="1"/>
    </xf>
    <xf numFmtId="0" fontId="57" fillId="17" borderId="57" xfId="0" applyFont="1" applyFill="1" applyBorder="1" applyAlignment="1">
      <alignment horizontal="center" vertical="center" wrapText="1"/>
    </xf>
    <xf numFmtId="0" fontId="57" fillId="20" borderId="53" xfId="0" applyFont="1" applyFill="1" applyBorder="1" applyAlignment="1">
      <alignment horizontal="center" vertical="center" wrapText="1"/>
    </xf>
    <xf numFmtId="0" fontId="57" fillId="20" borderId="37" xfId="0" applyFont="1" applyFill="1" applyBorder="1" applyAlignment="1">
      <alignment horizontal="center" vertical="center" wrapText="1"/>
    </xf>
    <xf numFmtId="0" fontId="57" fillId="20" borderId="43" xfId="0" applyFont="1" applyFill="1" applyBorder="1" applyAlignment="1">
      <alignment horizontal="center" vertical="center" wrapText="1"/>
    </xf>
    <xf numFmtId="0" fontId="57" fillId="20" borderId="55" xfId="0" applyFont="1" applyFill="1" applyBorder="1" applyAlignment="1">
      <alignment horizontal="center" vertical="center" wrapText="1"/>
    </xf>
    <xf numFmtId="0" fontId="57" fillId="20" borderId="57" xfId="0" applyFont="1" applyFill="1" applyBorder="1" applyAlignment="1">
      <alignment horizontal="center" vertical="center" wrapText="1"/>
    </xf>
    <xf numFmtId="0" fontId="57" fillId="6" borderId="53" xfId="0" applyFont="1" applyFill="1" applyBorder="1" applyAlignment="1">
      <alignment horizontal="center" vertical="center" wrapText="1"/>
    </xf>
    <xf numFmtId="0" fontId="57" fillId="6" borderId="37" xfId="0" applyFont="1" applyFill="1" applyBorder="1" applyAlignment="1">
      <alignment horizontal="center" vertical="center" wrapText="1"/>
    </xf>
    <xf numFmtId="0" fontId="57" fillId="6" borderId="43" xfId="0" applyFont="1" applyFill="1" applyBorder="1" applyAlignment="1">
      <alignment horizontal="center" vertical="center" wrapText="1"/>
    </xf>
    <xf numFmtId="0" fontId="57" fillId="6" borderId="54" xfId="0" applyFont="1" applyFill="1" applyBorder="1" applyAlignment="1">
      <alignment horizontal="center" vertical="center" wrapText="1"/>
    </xf>
    <xf numFmtId="0" fontId="57" fillId="6" borderId="56" xfId="0" applyFont="1" applyFill="1" applyBorder="1" applyAlignment="1">
      <alignment horizontal="center" vertical="center" wrapText="1"/>
    </xf>
    <xf numFmtId="0" fontId="57" fillId="6" borderId="57" xfId="0" applyFont="1" applyFill="1" applyBorder="1" applyAlignment="1">
      <alignment horizontal="center" vertical="center" wrapText="1"/>
    </xf>
    <xf numFmtId="0" fontId="57" fillId="20" borderId="54" xfId="0" applyFont="1" applyFill="1" applyBorder="1" applyAlignment="1">
      <alignment horizontal="center" vertical="center" wrapText="1"/>
    </xf>
    <xf numFmtId="0" fontId="57" fillId="20" borderId="44" xfId="0" applyFont="1" applyFill="1" applyBorder="1" applyAlignment="1">
      <alignment horizontal="center" vertical="center" wrapText="1"/>
    </xf>
    <xf numFmtId="0" fontId="57" fillId="21" borderId="11" xfId="0" applyFont="1" applyFill="1" applyBorder="1" applyAlignment="1">
      <alignment horizontal="center" vertical="center" wrapText="1"/>
    </xf>
    <xf numFmtId="0" fontId="57" fillId="21" borderId="37" xfId="0" applyFont="1" applyFill="1" applyBorder="1" applyAlignment="1">
      <alignment horizontal="center" vertical="center" wrapText="1"/>
    </xf>
    <xf numFmtId="0" fontId="57" fillId="21" borderId="43" xfId="0" applyFont="1" applyFill="1" applyBorder="1" applyAlignment="1">
      <alignment horizontal="center" vertical="center" wrapText="1"/>
    </xf>
    <xf numFmtId="0" fontId="57" fillId="21" borderId="55" xfId="0" applyFont="1" applyFill="1" applyBorder="1" applyAlignment="1">
      <alignment horizontal="center" vertical="center" wrapText="1"/>
    </xf>
    <xf numFmtId="0" fontId="57" fillId="21" borderId="56" xfId="0" applyFont="1" applyFill="1" applyBorder="1" applyAlignment="1">
      <alignment horizontal="center" vertical="center" wrapText="1"/>
    </xf>
    <xf numFmtId="0" fontId="57" fillId="21" borderId="57" xfId="0" applyFont="1" applyFill="1" applyBorder="1" applyAlignment="1">
      <alignment horizontal="center" vertical="center" wrapText="1"/>
    </xf>
    <xf numFmtId="0" fontId="57" fillId="23" borderId="53" xfId="0" applyFont="1" applyFill="1" applyBorder="1" applyAlignment="1">
      <alignment horizontal="center" vertical="center" wrapText="1"/>
    </xf>
    <xf numFmtId="0" fontId="57" fillId="23" borderId="43" xfId="0" applyFont="1" applyFill="1" applyBorder="1" applyAlignment="1">
      <alignment horizontal="center" vertical="center" wrapText="1"/>
    </xf>
    <xf numFmtId="0" fontId="57" fillId="23" borderId="54" xfId="0" applyFont="1" applyFill="1" applyBorder="1" applyAlignment="1">
      <alignment horizontal="center" vertical="center" wrapText="1"/>
    </xf>
    <xf numFmtId="0" fontId="57" fillId="23" borderId="57" xfId="0" applyFont="1" applyFill="1" applyBorder="1" applyAlignment="1">
      <alignment horizontal="center" vertical="center" wrapText="1"/>
    </xf>
    <xf numFmtId="0" fontId="57" fillId="24" borderId="4" xfId="0" applyFont="1" applyFill="1" applyBorder="1" applyAlignment="1">
      <alignment horizontal="center" vertical="center" wrapText="1"/>
    </xf>
    <xf numFmtId="0" fontId="57" fillId="24" borderId="1" xfId="0" applyFont="1" applyFill="1" applyBorder="1" applyAlignment="1">
      <alignment horizontal="center" vertical="center" wrapText="1"/>
    </xf>
    <xf numFmtId="0" fontId="57" fillId="24" borderId="39" xfId="0" applyFont="1" applyFill="1" applyBorder="1" applyAlignment="1">
      <alignment horizontal="center" vertical="center" wrapText="1"/>
    </xf>
    <xf numFmtId="0" fontId="57" fillId="24" borderId="48" xfId="0" applyFont="1" applyFill="1" applyBorder="1" applyAlignment="1">
      <alignment horizontal="center" vertical="center" wrapText="1"/>
    </xf>
    <xf numFmtId="0" fontId="57" fillId="24" borderId="34" xfId="0" applyFont="1" applyFill="1" applyBorder="1" applyAlignment="1">
      <alignment horizontal="center" vertical="center" wrapText="1"/>
    </xf>
    <xf numFmtId="0" fontId="57" fillId="25" borderId="37" xfId="0" applyFont="1" applyFill="1" applyBorder="1" applyAlignment="1">
      <alignment horizontal="center" vertical="center" wrapText="1"/>
    </xf>
    <xf numFmtId="0" fontId="57" fillId="25" borderId="43" xfId="0" applyFont="1" applyFill="1" applyBorder="1" applyAlignment="1">
      <alignment horizontal="center" vertical="center" wrapText="1"/>
    </xf>
    <xf numFmtId="0" fontId="57" fillId="25" borderId="56" xfId="0" applyFont="1" applyFill="1" applyBorder="1" applyAlignment="1">
      <alignment horizontal="center" vertical="center" wrapText="1"/>
    </xf>
    <xf numFmtId="0" fontId="57" fillId="25" borderId="57" xfId="0" applyFont="1" applyFill="1" applyBorder="1" applyAlignment="1">
      <alignment horizontal="center" vertical="center" wrapText="1"/>
    </xf>
    <xf numFmtId="0" fontId="57" fillId="4" borderId="53" xfId="0" applyFont="1" applyFill="1" applyBorder="1" applyAlignment="1">
      <alignment horizontal="center" vertical="center" wrapText="1"/>
    </xf>
    <xf numFmtId="0" fontId="57" fillId="4" borderId="37" xfId="0" applyFont="1" applyFill="1" applyBorder="1" applyAlignment="1">
      <alignment horizontal="center" vertical="center" wrapText="1"/>
    </xf>
    <xf numFmtId="0" fontId="57" fillId="4" borderId="6" xfId="0" applyFont="1" applyFill="1" applyBorder="1" applyAlignment="1">
      <alignment horizontal="center" vertical="center" wrapText="1"/>
    </xf>
    <xf numFmtId="0" fontId="57" fillId="4" borderId="54" xfId="0" applyFont="1" applyFill="1" applyBorder="1" applyAlignment="1">
      <alignment horizontal="center" vertical="center" wrapText="1"/>
    </xf>
    <xf numFmtId="0" fontId="57" fillId="4" borderId="56" xfId="0" applyFont="1" applyFill="1" applyBorder="1" applyAlignment="1">
      <alignment horizontal="center" vertical="center" wrapText="1"/>
    </xf>
    <xf numFmtId="0" fontId="57" fillId="4" borderId="44" xfId="0" applyFont="1" applyFill="1" applyBorder="1" applyAlignment="1">
      <alignment horizontal="center" vertical="center" wrapText="1"/>
    </xf>
    <xf numFmtId="0" fontId="57" fillId="4" borderId="11" xfId="0" applyFont="1" applyFill="1" applyBorder="1" applyAlignment="1">
      <alignment horizontal="center" vertical="center" wrapText="1"/>
    </xf>
    <xf numFmtId="0" fontId="57" fillId="4" borderId="55" xfId="0" applyFont="1" applyFill="1" applyBorder="1" applyAlignment="1">
      <alignment horizontal="center" vertical="center" wrapText="1"/>
    </xf>
    <xf numFmtId="0" fontId="57" fillId="2" borderId="11" xfId="0" applyFont="1" applyFill="1" applyBorder="1" applyAlignment="1">
      <alignment horizontal="center" vertical="center" wrapText="1"/>
    </xf>
    <xf numFmtId="0" fontId="57" fillId="2" borderId="43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7" xfId="0" applyFont="1" applyFill="1" applyBorder="1" applyAlignment="1">
      <alignment horizontal="center" vertical="center" wrapText="1"/>
    </xf>
    <xf numFmtId="0" fontId="57" fillId="26" borderId="53" xfId="0" applyFont="1" applyFill="1" applyBorder="1" applyAlignment="1">
      <alignment horizontal="center" vertical="center" wrapText="1"/>
    </xf>
    <xf numFmtId="0" fontId="57" fillId="26" borderId="43" xfId="0" applyFont="1" applyFill="1" applyBorder="1" applyAlignment="1">
      <alignment horizontal="center" vertical="center" wrapText="1"/>
    </xf>
    <xf numFmtId="0" fontId="57" fillId="26" borderId="54" xfId="0" applyFont="1" applyFill="1" applyBorder="1" applyAlignment="1">
      <alignment horizontal="center" vertical="center" wrapText="1"/>
    </xf>
    <xf numFmtId="0" fontId="57" fillId="26" borderId="57" xfId="0" applyFont="1" applyFill="1" applyBorder="1" applyAlignment="1">
      <alignment horizontal="center" vertical="center" wrapText="1"/>
    </xf>
    <xf numFmtId="0" fontId="57" fillId="27" borderId="53" xfId="0" applyFont="1" applyFill="1" applyBorder="1" applyAlignment="1">
      <alignment horizontal="center" vertical="center" wrapText="1"/>
    </xf>
    <xf numFmtId="0" fontId="57" fillId="27" borderId="37" xfId="0" applyFont="1" applyFill="1" applyBorder="1" applyAlignment="1">
      <alignment horizontal="center" vertical="center" wrapText="1"/>
    </xf>
    <xf numFmtId="0" fontId="57" fillId="27" borderId="43" xfId="0" applyFont="1" applyFill="1" applyBorder="1" applyAlignment="1">
      <alignment horizontal="center" vertical="center" wrapText="1"/>
    </xf>
    <xf numFmtId="0" fontId="57" fillId="27" borderId="55" xfId="0" applyFont="1" applyFill="1" applyBorder="1" applyAlignment="1">
      <alignment horizontal="center" vertical="center" wrapText="1"/>
    </xf>
    <xf numFmtId="0" fontId="57" fillId="27" borderId="57" xfId="0" applyFont="1" applyFill="1" applyBorder="1" applyAlignment="1">
      <alignment horizontal="center" vertical="center" wrapText="1"/>
    </xf>
    <xf numFmtId="0" fontId="57" fillId="23" borderId="37" xfId="0" applyFont="1" applyFill="1" applyBorder="1" applyAlignment="1">
      <alignment horizontal="center" vertical="center" wrapText="1"/>
    </xf>
    <xf numFmtId="0" fontId="57" fillId="23" borderId="56" xfId="0" applyFont="1" applyFill="1" applyBorder="1" applyAlignment="1">
      <alignment horizontal="center" vertical="center" wrapText="1"/>
    </xf>
    <xf numFmtId="0" fontId="63" fillId="0" borderId="71" xfId="0" applyFont="1" applyBorder="1" applyAlignment="1">
      <alignment vertical="center" wrapText="1"/>
    </xf>
    <xf numFmtId="0" fontId="63" fillId="0" borderId="72" xfId="0" applyFont="1" applyBorder="1" applyAlignment="1">
      <alignment vertical="center" wrapText="1"/>
    </xf>
    <xf numFmtId="0" fontId="63" fillId="0" borderId="66" xfId="0" applyFont="1" applyBorder="1" applyAlignment="1">
      <alignment vertical="center" wrapText="1"/>
    </xf>
    <xf numFmtId="0" fontId="63" fillId="0" borderId="62" xfId="0" applyFont="1" applyBorder="1" applyAlignment="1">
      <alignment vertical="center" wrapText="1"/>
    </xf>
    <xf numFmtId="0" fontId="63" fillId="0" borderId="67" xfId="0" applyFont="1" applyBorder="1" applyAlignment="1">
      <alignment vertical="center" wrapText="1"/>
    </xf>
    <xf numFmtId="0" fontId="63" fillId="0" borderId="68" xfId="0" applyFont="1" applyBorder="1" applyAlignment="1">
      <alignment vertical="center" wrapText="1"/>
    </xf>
    <xf numFmtId="0" fontId="63" fillId="0" borderId="73" xfId="0" applyFont="1" applyBorder="1" applyAlignment="1">
      <alignment vertical="center" wrapText="1"/>
    </xf>
    <xf numFmtId="0" fontId="63" fillId="0" borderId="74" xfId="0" applyFont="1" applyBorder="1" applyAlignment="1">
      <alignment vertical="center" wrapText="1"/>
    </xf>
    <xf numFmtId="0" fontId="57" fillId="0" borderId="0" xfId="0" applyFont="1" applyAlignment="1">
      <alignment horizontal="center" vertical="center" wrapText="1"/>
    </xf>
    <xf numFmtId="0" fontId="63" fillId="0" borderId="66" xfId="0" applyFont="1" applyBorder="1" applyAlignment="1">
      <alignment horizontal="center" vertical="center" wrapText="1"/>
    </xf>
    <xf numFmtId="0" fontId="63" fillId="0" borderId="62" xfId="0" applyFont="1" applyBorder="1" applyAlignment="1">
      <alignment horizontal="center" vertical="center" wrapText="1"/>
    </xf>
    <xf numFmtId="0" fontId="63" fillId="0" borderId="69" xfId="0" applyFont="1" applyBorder="1" applyAlignment="1">
      <alignment horizontal="justify" vertical="center" wrapText="1"/>
    </xf>
    <xf numFmtId="0" fontId="63" fillId="0" borderId="70" xfId="0" applyFont="1" applyBorder="1" applyAlignment="1">
      <alignment horizontal="justify" vertical="center" wrapText="1"/>
    </xf>
    <xf numFmtId="0" fontId="63" fillId="0" borderId="71" xfId="0" applyFont="1" applyBorder="1" applyAlignment="1">
      <alignment horizontal="justify" vertical="center" wrapText="1"/>
    </xf>
    <xf numFmtId="0" fontId="63" fillId="0" borderId="72" xfId="0" applyFont="1" applyBorder="1" applyAlignment="1">
      <alignment horizontal="justify" vertical="center" wrapText="1"/>
    </xf>
    <xf numFmtId="0" fontId="63" fillId="0" borderId="67" xfId="0" applyFont="1" applyBorder="1" applyAlignment="1">
      <alignment horizontal="justify" vertical="center" wrapText="1"/>
    </xf>
    <xf numFmtId="0" fontId="63" fillId="0" borderId="68" xfId="0" applyFont="1" applyBorder="1" applyAlignment="1">
      <alignment horizontal="justify" vertical="center" wrapText="1"/>
    </xf>
  </cellXfs>
  <cellStyles count="3">
    <cellStyle name="Bad" xfId="1" builtinId="27"/>
    <cellStyle name="Comma" xfId="2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-0.499984740745262"/>
  </sheetPr>
  <dimension ref="A1:R51"/>
  <sheetViews>
    <sheetView tabSelected="1" topLeftCell="A7" workbookViewId="0">
      <selection activeCell="O23" sqref="O23"/>
    </sheetView>
  </sheetViews>
  <sheetFormatPr defaultColWidth="9.140625" defaultRowHeight="15" x14ac:dyDescent="0.25"/>
  <cols>
    <col min="1" max="1" width="4.7109375" style="62" customWidth="1"/>
    <col min="2" max="2" width="3.85546875" style="62" customWidth="1"/>
    <col min="3" max="3" width="53" style="62" customWidth="1"/>
    <col min="4" max="5" width="10.28515625" style="89" customWidth="1"/>
    <col min="6" max="6" width="11.7109375" style="89" customWidth="1"/>
    <col min="7" max="7" width="11.7109375" style="62" customWidth="1"/>
    <col min="8" max="8" width="10.42578125" style="62" customWidth="1"/>
    <col min="9" max="9" width="11.42578125" style="62" customWidth="1"/>
    <col min="10" max="10" width="10.28515625" style="62" customWidth="1"/>
    <col min="11" max="11" width="10.42578125" style="62" customWidth="1"/>
    <col min="12" max="12" width="12.85546875" style="62" customWidth="1"/>
    <col min="13" max="15" width="9.85546875" style="62" bestFit="1" customWidth="1"/>
    <col min="16" max="16" width="11.140625" style="62" bestFit="1" customWidth="1"/>
    <col min="17" max="17" width="12.85546875" style="62" customWidth="1"/>
    <col min="18" max="16384" width="9.140625" style="62"/>
  </cols>
  <sheetData>
    <row r="1" spans="1:17" ht="15.75" x14ac:dyDescent="0.25">
      <c r="A1" s="144" t="s">
        <v>483</v>
      </c>
    </row>
    <row r="3" spans="1:17" x14ac:dyDescent="0.25">
      <c r="F3" s="99"/>
    </row>
    <row r="4" spans="1:17" s="63" customFormat="1" ht="51" customHeight="1" x14ac:dyDescent="0.25">
      <c r="A4" s="655"/>
      <c r="B4" s="655"/>
      <c r="C4" s="45" t="s">
        <v>381</v>
      </c>
      <c r="D4" s="84" t="s">
        <v>432</v>
      </c>
      <c r="E4" s="84" t="s">
        <v>433</v>
      </c>
      <c r="F4" s="84" t="s">
        <v>434</v>
      </c>
      <c r="G4" s="84" t="s">
        <v>424</v>
      </c>
      <c r="H4" s="84" t="s">
        <v>425</v>
      </c>
      <c r="I4" s="84" t="s">
        <v>426</v>
      </c>
      <c r="J4" s="84" t="s">
        <v>427</v>
      </c>
      <c r="K4" s="84" t="s">
        <v>428</v>
      </c>
      <c r="L4" s="84" t="s">
        <v>429</v>
      </c>
      <c r="M4" s="84" t="s">
        <v>430</v>
      </c>
      <c r="N4" s="84" t="s">
        <v>343</v>
      </c>
      <c r="O4" s="84" t="s">
        <v>344</v>
      </c>
      <c r="P4" s="84" t="s">
        <v>435</v>
      </c>
    </row>
    <row r="5" spans="1:17" s="63" customFormat="1" ht="21.75" customHeight="1" x14ac:dyDescent="0.25">
      <c r="A5" s="64" t="s">
        <v>376</v>
      </c>
      <c r="B5" s="65"/>
      <c r="C5" s="6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</row>
    <row r="6" spans="1:17" s="63" customFormat="1" ht="18" customHeight="1" x14ac:dyDescent="0.25">
      <c r="A6" s="66"/>
      <c r="B6" s="67" t="s">
        <v>377</v>
      </c>
      <c r="C6" s="42"/>
      <c r="D6" s="84">
        <f>D43</f>
        <v>33626</v>
      </c>
      <c r="E6" s="84">
        <f t="shared" ref="E6:O6" si="0">E43</f>
        <v>20126</v>
      </c>
      <c r="F6" s="84">
        <f t="shared" si="0"/>
        <v>20126</v>
      </c>
      <c r="G6" s="84">
        <f t="shared" si="0"/>
        <v>17945</v>
      </c>
      <c r="H6" s="84">
        <f t="shared" si="0"/>
        <v>15784</v>
      </c>
      <c r="I6" s="84">
        <f t="shared" si="0"/>
        <v>15804</v>
      </c>
      <c r="J6" s="84">
        <f t="shared" si="0"/>
        <v>15824</v>
      </c>
      <c r="K6" s="84">
        <f t="shared" si="0"/>
        <v>15784</v>
      </c>
      <c r="L6" s="84">
        <f t="shared" si="0"/>
        <v>15784</v>
      </c>
      <c r="M6" s="84">
        <f t="shared" si="0"/>
        <v>15784</v>
      </c>
      <c r="N6" s="84">
        <f t="shared" si="0"/>
        <v>17945</v>
      </c>
      <c r="O6" s="84">
        <f t="shared" si="0"/>
        <v>20226</v>
      </c>
      <c r="P6" s="84">
        <f>SUM(D6:O6)</f>
        <v>224758</v>
      </c>
    </row>
    <row r="7" spans="1:17" s="63" customFormat="1" ht="18" customHeight="1" x14ac:dyDescent="0.25">
      <c r="A7" s="66"/>
      <c r="B7" s="67" t="s">
        <v>378</v>
      </c>
      <c r="C7" s="42"/>
      <c r="D7" s="84">
        <v>0</v>
      </c>
      <c r="E7" s="84">
        <v>0</v>
      </c>
      <c r="F7" s="84">
        <f>SUM(D7:E7)</f>
        <v>0</v>
      </c>
      <c r="G7" s="84">
        <v>0</v>
      </c>
      <c r="H7" s="84">
        <v>0</v>
      </c>
      <c r="I7" s="84">
        <f>SUM(G7:H7)</f>
        <v>0</v>
      </c>
      <c r="J7" s="84">
        <v>0</v>
      </c>
      <c r="K7" s="84">
        <v>0</v>
      </c>
      <c r="L7" s="84">
        <f>SUM(J7:K7)</f>
        <v>0</v>
      </c>
      <c r="M7" s="84">
        <v>0</v>
      </c>
      <c r="N7" s="84">
        <f>SUM(L7:M7)</f>
        <v>0</v>
      </c>
      <c r="O7" s="84">
        <v>0</v>
      </c>
      <c r="P7" s="84">
        <f>SUM(N7:O7)</f>
        <v>0</v>
      </c>
    </row>
    <row r="8" spans="1:17" s="63" customFormat="1" ht="18" customHeight="1" x14ac:dyDescent="0.25">
      <c r="A8" s="66"/>
      <c r="B8" s="67" t="s">
        <v>379</v>
      </c>
      <c r="C8" s="42"/>
      <c r="D8" s="84">
        <v>0</v>
      </c>
      <c r="E8" s="84">
        <v>0</v>
      </c>
      <c r="F8" s="84">
        <f>SUM(D8:E8)</f>
        <v>0</v>
      </c>
      <c r="G8" s="84">
        <v>0</v>
      </c>
      <c r="H8" s="84">
        <v>0</v>
      </c>
      <c r="I8" s="84">
        <f>SUM(G8:H8)</f>
        <v>0</v>
      </c>
      <c r="J8" s="84">
        <v>0</v>
      </c>
      <c r="K8" s="84">
        <v>0</v>
      </c>
      <c r="L8" s="84">
        <f>SUM(J8:K8)</f>
        <v>0</v>
      </c>
      <c r="M8" s="84">
        <v>0</v>
      </c>
      <c r="N8" s="84">
        <f>SUM(L8:M8)</f>
        <v>0</v>
      </c>
      <c r="O8" s="84">
        <v>0</v>
      </c>
      <c r="P8" s="84">
        <f>SUM(N8:O8)</f>
        <v>0</v>
      </c>
    </row>
    <row r="9" spans="1:17" s="63" customFormat="1" ht="18" customHeight="1" x14ac:dyDescent="0.3">
      <c r="A9" s="68" t="s">
        <v>380</v>
      </c>
      <c r="B9" s="65"/>
      <c r="C9" s="65"/>
      <c r="D9" s="85">
        <f t="shared" ref="D9:P9" si="1">SUM(D6:D8)</f>
        <v>33626</v>
      </c>
      <c r="E9" s="85">
        <f t="shared" si="1"/>
        <v>20126</v>
      </c>
      <c r="F9" s="85">
        <f t="shared" si="1"/>
        <v>20126</v>
      </c>
      <c r="G9" s="85">
        <f t="shared" si="1"/>
        <v>17945</v>
      </c>
      <c r="H9" s="85">
        <f t="shared" si="1"/>
        <v>15784</v>
      </c>
      <c r="I9" s="85">
        <f t="shared" si="1"/>
        <v>15804</v>
      </c>
      <c r="J9" s="85">
        <f t="shared" si="1"/>
        <v>15824</v>
      </c>
      <c r="K9" s="85">
        <f t="shared" si="1"/>
        <v>15784</v>
      </c>
      <c r="L9" s="85">
        <f t="shared" si="1"/>
        <v>15784</v>
      </c>
      <c r="M9" s="85">
        <f t="shared" si="1"/>
        <v>15784</v>
      </c>
      <c r="N9" s="85">
        <f t="shared" si="1"/>
        <v>17945</v>
      </c>
      <c r="O9" s="85">
        <f t="shared" si="1"/>
        <v>20226</v>
      </c>
      <c r="P9" s="85">
        <f t="shared" si="1"/>
        <v>224758</v>
      </c>
    </row>
    <row r="10" spans="1:17" s="63" customFormat="1" ht="7.5" customHeight="1" x14ac:dyDescent="0.25">
      <c r="A10" s="66"/>
      <c r="B10" s="42"/>
      <c r="C10" s="42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</row>
    <row r="11" spans="1:17" s="63" customFormat="1" ht="21.75" customHeight="1" x14ac:dyDescent="0.25">
      <c r="A11" s="64" t="s">
        <v>280</v>
      </c>
      <c r="B11" s="65"/>
      <c r="C11" s="6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</row>
    <row r="12" spans="1:17" s="63" customFormat="1" ht="21.75" customHeight="1" x14ac:dyDescent="0.25">
      <c r="A12" s="64"/>
      <c r="B12" s="69" t="s">
        <v>390</v>
      </c>
      <c r="C12" s="65"/>
      <c r="D12" s="85">
        <v>33463</v>
      </c>
      <c r="E12" s="85">
        <f t="shared" ref="E12:O12" si="2">E24+E32</f>
        <v>20126</v>
      </c>
      <c r="F12" s="85">
        <f t="shared" si="2"/>
        <v>20126</v>
      </c>
      <c r="G12" s="85">
        <f t="shared" si="2"/>
        <v>17945</v>
      </c>
      <c r="H12" s="85">
        <f t="shared" si="2"/>
        <v>15784</v>
      </c>
      <c r="I12" s="85">
        <f t="shared" si="2"/>
        <v>15804</v>
      </c>
      <c r="J12" s="85">
        <f t="shared" si="2"/>
        <v>15824</v>
      </c>
      <c r="K12" s="85">
        <f t="shared" si="2"/>
        <v>15784</v>
      </c>
      <c r="L12" s="85">
        <f t="shared" si="2"/>
        <v>15784</v>
      </c>
      <c r="M12" s="85">
        <f t="shared" si="2"/>
        <v>15784</v>
      </c>
      <c r="N12" s="85">
        <f t="shared" si="2"/>
        <v>17945</v>
      </c>
      <c r="O12" s="85">
        <f t="shared" si="2"/>
        <v>20226</v>
      </c>
      <c r="P12" s="85">
        <f>SUM(D12:O12)</f>
        <v>224595</v>
      </c>
    </row>
    <row r="13" spans="1:17" ht="19.5" customHeight="1" x14ac:dyDescent="0.25">
      <c r="A13" s="70" t="s">
        <v>383</v>
      </c>
      <c r="B13" s="71"/>
      <c r="C13" s="71"/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</row>
    <row r="14" spans="1:17" s="63" customFormat="1" ht="16.5" customHeight="1" x14ac:dyDescent="0.25">
      <c r="A14" s="66"/>
      <c r="B14" s="72" t="s">
        <v>384</v>
      </c>
      <c r="C14" s="73"/>
      <c r="D14" s="649">
        <v>9070</v>
      </c>
      <c r="E14" s="649">
        <v>9070</v>
      </c>
      <c r="F14" s="649">
        <v>9070</v>
      </c>
      <c r="G14" s="649">
        <v>9070</v>
      </c>
      <c r="H14" s="649">
        <v>9070</v>
      </c>
      <c r="I14" s="649">
        <v>9070</v>
      </c>
      <c r="J14" s="649">
        <v>9070</v>
      </c>
      <c r="K14" s="649">
        <v>9070</v>
      </c>
      <c r="L14" s="649">
        <v>9070</v>
      </c>
      <c r="M14" s="649">
        <v>9070</v>
      </c>
      <c r="N14" s="649">
        <v>9070</v>
      </c>
      <c r="O14" s="649">
        <v>9070</v>
      </c>
      <c r="P14" s="648">
        <f>SUM(D14:O14)</f>
        <v>108840</v>
      </c>
    </row>
    <row r="15" spans="1:17" s="63" customFormat="1" x14ac:dyDescent="0.25">
      <c r="A15" s="66"/>
      <c r="B15" s="74" t="s">
        <v>385</v>
      </c>
      <c r="C15" s="73"/>
      <c r="D15" s="649">
        <v>375</v>
      </c>
      <c r="E15" s="649">
        <v>375</v>
      </c>
      <c r="F15" s="649">
        <v>375</v>
      </c>
      <c r="G15" s="649">
        <v>375</v>
      </c>
      <c r="H15" s="649">
        <v>375</v>
      </c>
      <c r="I15" s="649">
        <v>375</v>
      </c>
      <c r="J15" s="649">
        <v>375</v>
      </c>
      <c r="K15" s="649">
        <v>375</v>
      </c>
      <c r="L15" s="649">
        <v>375</v>
      </c>
      <c r="M15" s="649">
        <v>375</v>
      </c>
      <c r="N15" s="649">
        <v>375</v>
      </c>
      <c r="O15" s="649">
        <v>375</v>
      </c>
      <c r="P15" s="648">
        <f>SUM(D15:O15)</f>
        <v>4500</v>
      </c>
    </row>
    <row r="16" spans="1:17" s="63" customFormat="1" x14ac:dyDescent="0.25">
      <c r="A16" s="66"/>
      <c r="B16" s="74" t="s">
        <v>386</v>
      </c>
      <c r="C16" s="73"/>
      <c r="D16" s="649">
        <f t="shared" ref="D16:O16" si="3">SUM(D17:D23)</f>
        <v>2118</v>
      </c>
      <c r="E16" s="649">
        <f t="shared" si="3"/>
        <v>2118</v>
      </c>
      <c r="F16" s="649">
        <f t="shared" si="3"/>
        <v>2118</v>
      </c>
      <c r="G16" s="649">
        <f t="shared" si="3"/>
        <v>1974</v>
      </c>
      <c r="H16" s="649">
        <f t="shared" si="3"/>
        <v>1850</v>
      </c>
      <c r="I16" s="649">
        <f t="shared" si="3"/>
        <v>1870</v>
      </c>
      <c r="J16" s="649">
        <f>SUM(J17:J23)</f>
        <v>1890</v>
      </c>
      <c r="K16" s="649">
        <f t="shared" si="3"/>
        <v>1850</v>
      </c>
      <c r="L16" s="649">
        <f t="shared" si="3"/>
        <v>1850</v>
      </c>
      <c r="M16" s="649">
        <f t="shared" si="3"/>
        <v>1850</v>
      </c>
      <c r="N16" s="649">
        <f t="shared" si="3"/>
        <v>1974</v>
      </c>
      <c r="O16" s="649">
        <f t="shared" si="3"/>
        <v>2218</v>
      </c>
      <c r="P16" s="648">
        <f>SUM(D16:O16)</f>
        <v>23680</v>
      </c>
      <c r="Q16" s="63" t="s">
        <v>473</v>
      </c>
    </row>
    <row r="17" spans="1:18" s="63" customFormat="1" x14ac:dyDescent="0.25">
      <c r="A17" s="66"/>
      <c r="B17" s="75"/>
      <c r="C17" s="76" t="s">
        <v>282</v>
      </c>
      <c r="D17" s="650">
        <v>288</v>
      </c>
      <c r="E17" s="650">
        <v>288</v>
      </c>
      <c r="F17" s="650">
        <v>288</v>
      </c>
      <c r="G17" s="650">
        <v>144</v>
      </c>
      <c r="H17" s="650">
        <v>20</v>
      </c>
      <c r="I17" s="650">
        <v>20</v>
      </c>
      <c r="J17" s="650">
        <v>20</v>
      </c>
      <c r="K17" s="650">
        <v>20</v>
      </c>
      <c r="L17" s="650">
        <v>20</v>
      </c>
      <c r="M17" s="650">
        <v>20</v>
      </c>
      <c r="N17" s="650">
        <v>144</v>
      </c>
      <c r="O17" s="650">
        <v>288</v>
      </c>
      <c r="P17" s="651">
        <f t="shared" ref="P17:P22" si="4">SUM(D17:O17)</f>
        <v>1560</v>
      </c>
    </row>
    <row r="18" spans="1:18" s="63" customFormat="1" x14ac:dyDescent="0.25">
      <c r="A18" s="66"/>
      <c r="B18" s="77"/>
      <c r="C18" s="76" t="s">
        <v>321</v>
      </c>
      <c r="D18" s="650">
        <v>160</v>
      </c>
      <c r="E18" s="650">
        <v>160</v>
      </c>
      <c r="F18" s="650">
        <v>160</v>
      </c>
      <c r="G18" s="650">
        <v>160</v>
      </c>
      <c r="H18" s="650">
        <v>160</v>
      </c>
      <c r="I18" s="650">
        <v>160</v>
      </c>
      <c r="J18" s="650">
        <v>160</v>
      </c>
      <c r="K18" s="650">
        <v>160</v>
      </c>
      <c r="L18" s="650">
        <v>160</v>
      </c>
      <c r="M18" s="650">
        <v>160</v>
      </c>
      <c r="N18" s="650">
        <v>160</v>
      </c>
      <c r="O18" s="650">
        <v>160</v>
      </c>
      <c r="P18" s="651">
        <f t="shared" si="4"/>
        <v>1920</v>
      </c>
      <c r="Q18" s="62"/>
    </row>
    <row r="19" spans="1:18" s="63" customFormat="1" x14ac:dyDescent="0.25">
      <c r="A19" s="66"/>
      <c r="B19" s="77"/>
      <c r="C19" s="76" t="s">
        <v>326</v>
      </c>
      <c r="D19" s="650">
        <v>200</v>
      </c>
      <c r="E19" s="650">
        <v>200</v>
      </c>
      <c r="F19" s="650">
        <v>200</v>
      </c>
      <c r="G19" s="650">
        <v>200</v>
      </c>
      <c r="H19" s="650">
        <v>200</v>
      </c>
      <c r="I19" s="650">
        <v>200</v>
      </c>
      <c r="J19" s="650">
        <v>200</v>
      </c>
      <c r="K19" s="650">
        <v>200</v>
      </c>
      <c r="L19" s="650">
        <v>200</v>
      </c>
      <c r="M19" s="650">
        <v>200</v>
      </c>
      <c r="N19" s="650">
        <v>200</v>
      </c>
      <c r="O19" s="650">
        <v>200</v>
      </c>
      <c r="P19" s="651">
        <f t="shared" si="4"/>
        <v>2400</v>
      </c>
    </row>
    <row r="20" spans="1:18" s="63" customFormat="1" x14ac:dyDescent="0.25">
      <c r="A20" s="66"/>
      <c r="B20" s="77"/>
      <c r="C20" s="76" t="s">
        <v>283</v>
      </c>
      <c r="D20" s="650">
        <v>50</v>
      </c>
      <c r="E20" s="650">
        <v>50</v>
      </c>
      <c r="F20" s="650">
        <v>50</v>
      </c>
      <c r="G20" s="650">
        <v>50</v>
      </c>
      <c r="H20" s="650">
        <v>50</v>
      </c>
      <c r="I20" s="650">
        <v>50</v>
      </c>
      <c r="J20" s="650">
        <v>50</v>
      </c>
      <c r="K20" s="650">
        <v>50</v>
      </c>
      <c r="L20" s="650">
        <v>50</v>
      </c>
      <c r="M20" s="650">
        <v>50</v>
      </c>
      <c r="N20" s="650">
        <v>50</v>
      </c>
      <c r="O20" s="650">
        <v>50</v>
      </c>
      <c r="P20" s="651">
        <f t="shared" si="4"/>
        <v>600</v>
      </c>
    </row>
    <row r="21" spans="1:18" s="63" customFormat="1" x14ac:dyDescent="0.25">
      <c r="A21" s="66"/>
      <c r="B21" s="77"/>
      <c r="C21" s="76" t="s">
        <v>340</v>
      </c>
      <c r="D21" s="650">
        <v>1200</v>
      </c>
      <c r="E21" s="650">
        <v>1200</v>
      </c>
      <c r="F21" s="650">
        <v>1200</v>
      </c>
      <c r="G21" s="650">
        <v>1200</v>
      </c>
      <c r="H21" s="650">
        <v>1200</v>
      </c>
      <c r="I21" s="650">
        <v>1200</v>
      </c>
      <c r="J21" s="650">
        <v>1200</v>
      </c>
      <c r="K21" s="650">
        <v>1200</v>
      </c>
      <c r="L21" s="650">
        <v>1200</v>
      </c>
      <c r="M21" s="650">
        <v>1200</v>
      </c>
      <c r="N21" s="650">
        <v>1200</v>
      </c>
      <c r="O21" s="650">
        <v>1200</v>
      </c>
      <c r="P21" s="651">
        <f t="shared" si="4"/>
        <v>14400</v>
      </c>
    </row>
    <row r="22" spans="1:18" s="63" customFormat="1" x14ac:dyDescent="0.25">
      <c r="A22" s="66"/>
      <c r="B22" s="77"/>
      <c r="C22" s="76" t="s">
        <v>374</v>
      </c>
      <c r="D22" s="91">
        <v>60</v>
      </c>
      <c r="E22" s="91">
        <v>60</v>
      </c>
      <c r="F22" s="91">
        <v>60</v>
      </c>
      <c r="G22" s="91">
        <v>60</v>
      </c>
      <c r="H22" s="91">
        <v>60</v>
      </c>
      <c r="I22" s="91">
        <v>60</v>
      </c>
      <c r="J22" s="185">
        <v>100</v>
      </c>
      <c r="K22" s="91">
        <v>60</v>
      </c>
      <c r="L22" s="91">
        <v>60</v>
      </c>
      <c r="M22" s="91">
        <v>60</v>
      </c>
      <c r="N22" s="91">
        <v>60</v>
      </c>
      <c r="O22" s="185">
        <v>100</v>
      </c>
      <c r="P22" s="651">
        <f t="shared" si="4"/>
        <v>800</v>
      </c>
    </row>
    <row r="23" spans="1:18" s="63" customFormat="1" x14ac:dyDescent="0.25">
      <c r="A23" s="66"/>
      <c r="B23" s="77"/>
      <c r="C23" s="76" t="s">
        <v>467</v>
      </c>
      <c r="D23" s="91">
        <v>160</v>
      </c>
      <c r="E23" s="91">
        <v>160</v>
      </c>
      <c r="F23" s="91">
        <v>160</v>
      </c>
      <c r="G23" s="91">
        <v>160</v>
      </c>
      <c r="H23" s="91">
        <v>160</v>
      </c>
      <c r="I23" s="185">
        <v>180</v>
      </c>
      <c r="J23" s="91">
        <v>160</v>
      </c>
      <c r="K23" s="91">
        <v>160</v>
      </c>
      <c r="L23" s="91">
        <v>160</v>
      </c>
      <c r="M23" s="91">
        <v>160</v>
      </c>
      <c r="N23" s="91">
        <v>160</v>
      </c>
      <c r="O23" s="185">
        <v>220</v>
      </c>
      <c r="P23" s="651">
        <f>SUM(D23:O23)</f>
        <v>2000</v>
      </c>
    </row>
    <row r="24" spans="1:18" ht="15.75" x14ac:dyDescent="0.25">
      <c r="A24" s="70" t="s">
        <v>382</v>
      </c>
      <c r="B24" s="71"/>
      <c r="C24" s="71"/>
      <c r="D24" s="86">
        <f>D14+D15+D16</f>
        <v>11563</v>
      </c>
      <c r="E24" s="86">
        <f t="shared" ref="E24:P24" si="5">E14+E15+E16</f>
        <v>11563</v>
      </c>
      <c r="F24" s="86">
        <f t="shared" si="5"/>
        <v>11563</v>
      </c>
      <c r="G24" s="86">
        <f t="shared" si="5"/>
        <v>11419</v>
      </c>
      <c r="H24" s="86">
        <f t="shared" si="5"/>
        <v>11295</v>
      </c>
      <c r="I24" s="86">
        <f t="shared" si="5"/>
        <v>11315</v>
      </c>
      <c r="J24" s="86">
        <f t="shared" si="5"/>
        <v>11335</v>
      </c>
      <c r="K24" s="86">
        <f t="shared" si="5"/>
        <v>11295</v>
      </c>
      <c r="L24" s="86">
        <f t="shared" si="5"/>
        <v>11295</v>
      </c>
      <c r="M24" s="86">
        <f t="shared" si="5"/>
        <v>11295</v>
      </c>
      <c r="N24" s="86">
        <f t="shared" si="5"/>
        <v>11419</v>
      </c>
      <c r="O24" s="86">
        <f t="shared" si="5"/>
        <v>11663</v>
      </c>
      <c r="P24" s="86">
        <f t="shared" si="5"/>
        <v>137020</v>
      </c>
      <c r="R24" s="132"/>
    </row>
    <row r="25" spans="1:18" ht="4.5" customHeight="1" x14ac:dyDescent="0.25">
      <c r="A25" s="66"/>
      <c r="B25" s="78"/>
      <c r="C25" s="78"/>
      <c r="D25" s="92"/>
      <c r="E25" s="93"/>
      <c r="F25" s="93"/>
      <c r="G25" s="92"/>
      <c r="H25" s="93"/>
      <c r="I25" s="93"/>
      <c r="J25" s="92"/>
      <c r="K25" s="93"/>
      <c r="L25" s="93"/>
      <c r="M25" s="93"/>
      <c r="N25" s="93"/>
      <c r="O25" s="93"/>
      <c r="P25" s="93"/>
    </row>
    <row r="26" spans="1:18" ht="21" customHeight="1" x14ac:dyDescent="0.25">
      <c r="A26" s="79" t="s">
        <v>373</v>
      </c>
      <c r="B26" s="71"/>
      <c r="C26" s="71"/>
      <c r="D26" s="108"/>
      <c r="E26" s="108"/>
      <c r="F26" s="108"/>
      <c r="G26" s="90"/>
      <c r="H26" s="90"/>
      <c r="I26" s="90"/>
      <c r="J26" s="90"/>
      <c r="K26" s="90"/>
      <c r="L26" s="90"/>
      <c r="M26" s="90"/>
      <c r="N26" s="90"/>
      <c r="O26" s="108"/>
      <c r="P26" s="90"/>
    </row>
    <row r="27" spans="1:18" ht="16.5" customHeight="1" x14ac:dyDescent="0.25">
      <c r="A27" s="66"/>
      <c r="B27" s="116" t="s">
        <v>387</v>
      </c>
      <c r="C27" s="117"/>
      <c r="D27" s="184">
        <v>4758</v>
      </c>
      <c r="E27" s="184">
        <v>4758</v>
      </c>
      <c r="F27" s="184">
        <v>4758</v>
      </c>
      <c r="G27" s="184">
        <v>2721</v>
      </c>
      <c r="H27" s="184">
        <v>684</v>
      </c>
      <c r="I27" s="184">
        <v>684</v>
      </c>
      <c r="J27" s="184">
        <v>684</v>
      </c>
      <c r="K27" s="184">
        <v>684</v>
      </c>
      <c r="L27" s="184">
        <v>684</v>
      </c>
      <c r="M27" s="184">
        <v>684</v>
      </c>
      <c r="N27" s="184">
        <v>2721</v>
      </c>
      <c r="O27" s="184">
        <v>4758</v>
      </c>
      <c r="P27" s="321">
        <f>SUM(D27:O27)</f>
        <v>28578</v>
      </c>
    </row>
    <row r="28" spans="1:18" ht="16.5" customHeight="1" x14ac:dyDescent="0.25">
      <c r="A28" s="66"/>
      <c r="B28" s="116" t="s">
        <v>388</v>
      </c>
      <c r="C28" s="117"/>
      <c r="D28" s="652">
        <v>540</v>
      </c>
      <c r="E28" s="652">
        <v>540</v>
      </c>
      <c r="F28" s="652">
        <v>540</v>
      </c>
      <c r="G28" s="652">
        <v>540</v>
      </c>
      <c r="H28" s="652">
        <v>540</v>
      </c>
      <c r="I28" s="652">
        <v>540</v>
      </c>
      <c r="J28" s="652">
        <v>540</v>
      </c>
      <c r="K28" s="652">
        <v>540</v>
      </c>
      <c r="L28" s="652">
        <v>540</v>
      </c>
      <c r="M28" s="652">
        <v>540</v>
      </c>
      <c r="N28" s="652">
        <v>540</v>
      </c>
      <c r="O28" s="652">
        <v>540</v>
      </c>
      <c r="P28" s="654">
        <f>SUM(D28:O28)</f>
        <v>6480</v>
      </c>
    </row>
    <row r="29" spans="1:18" ht="16.5" customHeight="1" x14ac:dyDescent="0.25">
      <c r="A29" s="66"/>
      <c r="B29" s="116" t="s">
        <v>389</v>
      </c>
      <c r="C29" s="117"/>
      <c r="D29" s="652">
        <v>900</v>
      </c>
      <c r="E29" s="652">
        <v>900</v>
      </c>
      <c r="F29" s="652">
        <v>900</v>
      </c>
      <c r="G29" s="652">
        <v>900</v>
      </c>
      <c r="H29" s="652">
        <v>900</v>
      </c>
      <c r="I29" s="652">
        <v>900</v>
      </c>
      <c r="J29" s="652">
        <v>900</v>
      </c>
      <c r="K29" s="652">
        <v>900</v>
      </c>
      <c r="L29" s="652">
        <v>900</v>
      </c>
      <c r="M29" s="652">
        <v>900</v>
      </c>
      <c r="N29" s="652">
        <v>900</v>
      </c>
      <c r="O29" s="652">
        <v>900</v>
      </c>
      <c r="P29" s="654">
        <f>SUM(D29:O29)</f>
        <v>10800</v>
      </c>
    </row>
    <row r="30" spans="1:18" ht="16.5" customHeight="1" x14ac:dyDescent="0.25">
      <c r="A30" s="66"/>
      <c r="B30" s="80"/>
      <c r="C30" s="126" t="s">
        <v>449</v>
      </c>
      <c r="D30" s="652">
        <v>1440</v>
      </c>
      <c r="E30" s="652">
        <v>1440</v>
      </c>
      <c r="F30" s="652">
        <v>1440</v>
      </c>
      <c r="G30" s="652">
        <v>1440</v>
      </c>
      <c r="H30" s="652">
        <v>1440</v>
      </c>
      <c r="I30" s="652">
        <v>1440</v>
      </c>
      <c r="J30" s="652">
        <v>1440</v>
      </c>
      <c r="K30" s="652">
        <v>1440</v>
      </c>
      <c r="L30" s="652">
        <v>1440</v>
      </c>
      <c r="M30" s="652">
        <v>1440</v>
      </c>
      <c r="N30" s="652">
        <v>1440</v>
      </c>
      <c r="O30" s="652">
        <v>1440</v>
      </c>
      <c r="P30" s="654">
        <v>17280</v>
      </c>
    </row>
    <row r="31" spans="1:18" ht="16.5" customHeight="1" x14ac:dyDescent="0.25">
      <c r="A31" s="66"/>
      <c r="B31" s="80"/>
      <c r="C31" s="126" t="s">
        <v>431</v>
      </c>
      <c r="D31" s="652">
        <v>925</v>
      </c>
      <c r="E31" s="652">
        <v>925</v>
      </c>
      <c r="F31" s="652">
        <v>925</v>
      </c>
      <c r="G31" s="652">
        <v>925</v>
      </c>
      <c r="H31" s="652">
        <v>925</v>
      </c>
      <c r="I31" s="652">
        <v>925</v>
      </c>
      <c r="J31" s="652">
        <v>925</v>
      </c>
      <c r="K31" s="652">
        <v>925</v>
      </c>
      <c r="L31" s="652">
        <v>925</v>
      </c>
      <c r="M31" s="652">
        <v>925</v>
      </c>
      <c r="N31" s="652">
        <v>925</v>
      </c>
      <c r="O31" s="652">
        <v>925</v>
      </c>
      <c r="P31" s="654">
        <f>SUM(D31:O31)</f>
        <v>11100</v>
      </c>
    </row>
    <row r="32" spans="1:18" ht="15.75" x14ac:dyDescent="0.25">
      <c r="A32" s="79" t="s">
        <v>391</v>
      </c>
      <c r="B32" s="71"/>
      <c r="C32" s="71"/>
      <c r="D32" s="87">
        <f>D27+D28+D29+D30+D31</f>
        <v>8563</v>
      </c>
      <c r="E32" s="87">
        <f t="shared" ref="E32:P32" si="6">E27+E28+E29+E30+E31</f>
        <v>8563</v>
      </c>
      <c r="F32" s="87">
        <f t="shared" si="6"/>
        <v>8563</v>
      </c>
      <c r="G32" s="87">
        <f t="shared" si="6"/>
        <v>6526</v>
      </c>
      <c r="H32" s="87">
        <f t="shared" si="6"/>
        <v>4489</v>
      </c>
      <c r="I32" s="87">
        <f t="shared" si="6"/>
        <v>4489</v>
      </c>
      <c r="J32" s="87">
        <f t="shared" si="6"/>
        <v>4489</v>
      </c>
      <c r="K32" s="87">
        <f t="shared" si="6"/>
        <v>4489</v>
      </c>
      <c r="L32" s="87">
        <f t="shared" si="6"/>
        <v>4489</v>
      </c>
      <c r="M32" s="87">
        <f t="shared" si="6"/>
        <v>4489</v>
      </c>
      <c r="N32" s="87">
        <f t="shared" si="6"/>
        <v>6526</v>
      </c>
      <c r="O32" s="87">
        <f t="shared" si="6"/>
        <v>8563</v>
      </c>
      <c r="P32" s="87">
        <f t="shared" si="6"/>
        <v>74238</v>
      </c>
    </row>
    <row r="33" spans="1:18" ht="14.25" customHeight="1" x14ac:dyDescent="0.25">
      <c r="A33" s="64"/>
      <c r="B33" s="69" t="s">
        <v>392</v>
      </c>
      <c r="C33" s="65"/>
      <c r="D33" s="85"/>
      <c r="E33" s="85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R33" s="132">
        <f>P32+P41</f>
        <v>87738</v>
      </c>
    </row>
    <row r="34" spans="1:18" ht="5.25" customHeight="1" x14ac:dyDescent="0.25">
      <c r="A34" s="66"/>
      <c r="B34" s="78"/>
      <c r="C34" s="81"/>
      <c r="D34" s="94"/>
      <c r="E34" s="95"/>
      <c r="F34" s="95"/>
      <c r="G34" s="94"/>
      <c r="H34" s="95"/>
      <c r="I34" s="95"/>
      <c r="J34" s="94"/>
      <c r="K34" s="95"/>
      <c r="L34" s="95"/>
      <c r="M34" s="95"/>
      <c r="N34" s="95"/>
      <c r="O34" s="95"/>
      <c r="P34" s="95"/>
    </row>
    <row r="35" spans="1:18" ht="18.75" x14ac:dyDescent="0.25">
      <c r="A35" s="64"/>
      <c r="B35" s="69" t="s">
        <v>393</v>
      </c>
      <c r="C35" s="65"/>
      <c r="D35" s="85"/>
      <c r="E35" s="85"/>
      <c r="F35" s="85"/>
      <c r="G35" s="85"/>
      <c r="H35" s="85"/>
      <c r="I35" s="85"/>
      <c r="J35" s="85"/>
      <c r="K35" s="85"/>
      <c r="L35" s="85"/>
      <c r="M35" s="85"/>
      <c r="N35" s="85"/>
      <c r="O35" s="85"/>
      <c r="P35" s="85"/>
    </row>
    <row r="36" spans="1:18" ht="15.75" x14ac:dyDescent="0.25">
      <c r="A36" s="109" t="s">
        <v>394</v>
      </c>
      <c r="B36" s="109"/>
      <c r="C36" s="109"/>
      <c r="D36" s="110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</row>
    <row r="37" spans="1:18" ht="16.5" x14ac:dyDescent="0.25">
      <c r="A37" s="66"/>
      <c r="B37" s="66"/>
      <c r="C37" s="82" t="s">
        <v>447</v>
      </c>
      <c r="D37" s="95" t="s">
        <v>473</v>
      </c>
      <c r="E37" s="98"/>
      <c r="F37" s="97"/>
      <c r="G37" s="95"/>
      <c r="H37" s="98"/>
      <c r="I37" s="97"/>
      <c r="J37" s="95"/>
      <c r="K37" s="98"/>
      <c r="L37" s="97"/>
      <c r="M37" s="98"/>
      <c r="N37" s="97"/>
      <c r="O37" s="98"/>
      <c r="P37" s="97">
        <f>SUM(D37:O37)</f>
        <v>0</v>
      </c>
    </row>
    <row r="38" spans="1:18" ht="16.5" x14ac:dyDescent="0.25">
      <c r="A38" s="66"/>
      <c r="B38" s="66"/>
      <c r="C38" s="82" t="s">
        <v>37</v>
      </c>
      <c r="D38" s="95"/>
      <c r="E38" s="98"/>
      <c r="F38" s="97"/>
      <c r="G38" s="95"/>
      <c r="H38" s="98"/>
      <c r="I38" s="97"/>
      <c r="J38" s="95"/>
      <c r="K38" s="98"/>
      <c r="L38" s="97"/>
      <c r="M38" s="98"/>
      <c r="N38" s="97"/>
      <c r="O38" s="98"/>
      <c r="P38" s="97">
        <f>SUM(D38:O38)</f>
        <v>0</v>
      </c>
    </row>
    <row r="39" spans="1:18" ht="16.5" x14ac:dyDescent="0.25">
      <c r="A39" s="66"/>
      <c r="B39" s="66"/>
      <c r="C39" s="82" t="s">
        <v>450</v>
      </c>
      <c r="D39" s="95">
        <f>'დანართი 3 (2)'!AS19</f>
        <v>6500</v>
      </c>
      <c r="E39" s="98"/>
      <c r="F39" s="97"/>
      <c r="G39" s="95"/>
      <c r="H39" s="98"/>
      <c r="I39" s="97"/>
      <c r="J39" s="95"/>
      <c r="K39" s="98"/>
      <c r="L39" s="97"/>
      <c r="M39" s="98"/>
      <c r="N39" s="97"/>
      <c r="O39" s="98"/>
      <c r="P39" s="97">
        <f>SUM(D39:O39)</f>
        <v>6500</v>
      </c>
    </row>
    <row r="40" spans="1:18" ht="16.5" x14ac:dyDescent="0.25">
      <c r="A40" s="66"/>
      <c r="B40" s="66"/>
      <c r="C40" s="82" t="s">
        <v>269</v>
      </c>
      <c r="D40" s="95">
        <f>'დანართი 3 (2)'!AS20</f>
        <v>7000</v>
      </c>
      <c r="E40" s="98"/>
      <c r="F40" s="97"/>
      <c r="G40" s="95"/>
      <c r="H40" s="98"/>
      <c r="I40" s="97"/>
      <c r="J40" s="95"/>
      <c r="K40" s="98"/>
      <c r="L40" s="97"/>
      <c r="M40" s="98"/>
      <c r="N40" s="97"/>
      <c r="O40" s="98"/>
      <c r="P40" s="97">
        <f>SUM(D40:O40)</f>
        <v>7000</v>
      </c>
    </row>
    <row r="41" spans="1:18" ht="18.75" x14ac:dyDescent="0.25">
      <c r="A41" s="64"/>
      <c r="B41" s="69" t="s">
        <v>395</v>
      </c>
      <c r="C41" s="65"/>
      <c r="D41" s="88">
        <v>13500</v>
      </c>
      <c r="E41" s="88">
        <f t="shared" ref="E41:O41" si="7">E37+E38+E39+E40</f>
        <v>0</v>
      </c>
      <c r="F41" s="88">
        <f t="shared" si="7"/>
        <v>0</v>
      </c>
      <c r="G41" s="88">
        <f t="shared" si="7"/>
        <v>0</v>
      </c>
      <c r="H41" s="88">
        <f t="shared" si="7"/>
        <v>0</v>
      </c>
      <c r="I41" s="88">
        <f t="shared" si="7"/>
        <v>0</v>
      </c>
      <c r="J41" s="88">
        <f t="shared" si="7"/>
        <v>0</v>
      </c>
      <c r="K41" s="88">
        <f t="shared" si="7"/>
        <v>0</v>
      </c>
      <c r="L41" s="88">
        <f t="shared" si="7"/>
        <v>0</v>
      </c>
      <c r="M41" s="88">
        <f t="shared" si="7"/>
        <v>0</v>
      </c>
      <c r="N41" s="88">
        <f t="shared" si="7"/>
        <v>0</v>
      </c>
      <c r="O41" s="88">
        <f t="shared" si="7"/>
        <v>0</v>
      </c>
      <c r="P41" s="88">
        <f>SUM(D41:O41)</f>
        <v>13500</v>
      </c>
    </row>
    <row r="42" spans="1:18" ht="4.5" customHeight="1" x14ac:dyDescent="0.25">
      <c r="A42" s="66"/>
      <c r="B42" s="66"/>
      <c r="C42" s="66"/>
      <c r="D42" s="93"/>
      <c r="E42" s="93"/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</row>
    <row r="43" spans="1:18" ht="18.75" x14ac:dyDescent="0.3">
      <c r="A43" s="68" t="s">
        <v>398</v>
      </c>
      <c r="B43" s="65"/>
      <c r="C43" s="65"/>
      <c r="D43" s="85">
        <v>33626</v>
      </c>
      <c r="E43" s="85">
        <f t="shared" ref="E43:O43" si="8">E12+E41</f>
        <v>20126</v>
      </c>
      <c r="F43" s="85">
        <f t="shared" si="8"/>
        <v>20126</v>
      </c>
      <c r="G43" s="85">
        <f t="shared" si="8"/>
        <v>17945</v>
      </c>
      <c r="H43" s="85">
        <f t="shared" si="8"/>
        <v>15784</v>
      </c>
      <c r="I43" s="85">
        <f t="shared" si="8"/>
        <v>15804</v>
      </c>
      <c r="J43" s="85">
        <f t="shared" si="8"/>
        <v>15824</v>
      </c>
      <c r="K43" s="85">
        <f t="shared" si="8"/>
        <v>15784</v>
      </c>
      <c r="L43" s="85">
        <f t="shared" si="8"/>
        <v>15784</v>
      </c>
      <c r="M43" s="85">
        <f t="shared" si="8"/>
        <v>15784</v>
      </c>
      <c r="N43" s="85">
        <f t="shared" si="8"/>
        <v>17945</v>
      </c>
      <c r="O43" s="85">
        <f t="shared" si="8"/>
        <v>20226</v>
      </c>
      <c r="P43" s="111">
        <f>SUM(D43:O43)</f>
        <v>224758</v>
      </c>
      <c r="Q43" s="132"/>
    </row>
    <row r="44" spans="1:18" hidden="1" x14ac:dyDescent="0.25"/>
    <row r="45" spans="1:18" hidden="1" x14ac:dyDescent="0.25">
      <c r="C45" s="61" t="s">
        <v>399</v>
      </c>
      <c r="D45" s="89">
        <v>0</v>
      </c>
      <c r="E45" s="89" t="e">
        <f>D46</f>
        <v>#REF!</v>
      </c>
      <c r="F45" s="89" t="e">
        <f>E45</f>
        <v>#REF!</v>
      </c>
    </row>
    <row r="46" spans="1:18" hidden="1" x14ac:dyDescent="0.25">
      <c r="C46" s="61" t="s">
        <v>400</v>
      </c>
      <c r="D46" s="89" t="e">
        <f>D45+D6-#REF!</f>
        <v>#REF!</v>
      </c>
      <c r="E46" s="89" t="e">
        <f>E45+E6-#REF!</f>
        <v>#REF!</v>
      </c>
      <c r="F46" s="89" t="e">
        <f>E46</f>
        <v>#REF!</v>
      </c>
    </row>
    <row r="47" spans="1:18" hidden="1" x14ac:dyDescent="0.25"/>
    <row r="48" spans="1:18" hidden="1" x14ac:dyDescent="0.25"/>
    <row r="49" spans="5:6" hidden="1" x14ac:dyDescent="0.25">
      <c r="E49" s="61" t="s">
        <v>396</v>
      </c>
      <c r="F49" s="89">
        <f>P24</f>
        <v>137020</v>
      </c>
    </row>
    <row r="50" spans="5:6" hidden="1" x14ac:dyDescent="0.25">
      <c r="E50" s="61" t="s">
        <v>397</v>
      </c>
      <c r="F50" s="89">
        <f>P32+P41</f>
        <v>87738</v>
      </c>
    </row>
    <row r="51" spans="5:6" hidden="1" x14ac:dyDescent="0.25"/>
  </sheetData>
  <mergeCells count="1">
    <mergeCell ref="A4:B4"/>
  </mergeCells>
  <pageMargins left="0.7" right="0.7" top="0.75" bottom="0.75" header="0.3" footer="0.3"/>
  <pageSetup paperSize="9" scale="67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5"/>
  <sheetViews>
    <sheetView topLeftCell="B52" zoomScale="90" zoomScaleNormal="90" workbookViewId="0">
      <selection activeCell="T21" sqref="T21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0.85546875" style="1" customWidth="1"/>
    <col min="19" max="19" width="12.42578125" style="1" customWidth="1"/>
    <col min="20" max="20" width="11.42578125" style="1" customWidth="1"/>
    <col min="21" max="16384" width="9.140625" style="1"/>
  </cols>
  <sheetData>
    <row r="1" spans="1:20" ht="35.1" customHeight="1" x14ac:dyDescent="0.25">
      <c r="A1" s="687" t="s">
        <v>240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79</v>
      </c>
      <c r="B3" s="679"/>
      <c r="C3" s="679"/>
      <c r="D3" s="679" t="s">
        <v>118</v>
      </c>
      <c r="E3" s="679"/>
      <c r="F3" s="679" t="s">
        <v>118</v>
      </c>
      <c r="G3" s="679"/>
      <c r="H3" s="17">
        <v>1350</v>
      </c>
      <c r="I3" s="678" t="s">
        <v>119</v>
      </c>
      <c r="J3" s="678"/>
      <c r="K3" s="678" t="s">
        <v>120</v>
      </c>
      <c r="L3" s="678"/>
      <c r="M3" s="684" t="s">
        <v>121</v>
      </c>
      <c r="N3" s="684"/>
      <c r="O3" s="679" t="s">
        <v>118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/>
      <c r="G4" s="679"/>
      <c r="H4" s="17"/>
      <c r="I4" s="678"/>
      <c r="J4" s="678"/>
      <c r="K4" s="678"/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/>
      <c r="G5" s="679"/>
      <c r="H5" s="17"/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/>
      <c r="G6" s="679"/>
      <c r="H6" s="17"/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/>
      <c r="G7" s="679"/>
      <c r="H7" s="17"/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16.5" x14ac:dyDescent="0.3">
      <c r="A8" s="679"/>
      <c r="B8" s="679"/>
      <c r="C8" s="679"/>
      <c r="D8" s="679"/>
      <c r="E8" s="679"/>
      <c r="F8" s="679"/>
      <c r="G8" s="679"/>
      <c r="H8" s="17"/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69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customHeight="1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f>T12+T15</f>
        <v>55</v>
      </c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4" t="s">
        <v>267</v>
      </c>
      <c r="J12" s="4">
        <v>48</v>
      </c>
      <c r="K12" s="4">
        <v>45</v>
      </c>
      <c r="L12" s="4">
        <v>48</v>
      </c>
      <c r="M12" s="4">
        <v>36</v>
      </c>
      <c r="N12" s="4">
        <v>20</v>
      </c>
      <c r="O12" s="4">
        <v>2</v>
      </c>
      <c r="P12" s="4">
        <v>2</v>
      </c>
      <c r="Q12" s="4">
        <f>SUM(J12:P12)</f>
        <v>201</v>
      </c>
      <c r="R12" s="4"/>
      <c r="S12" s="4">
        <f>Q12</f>
        <v>201</v>
      </c>
      <c r="T12" s="4">
        <v>45</v>
      </c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>Q13</f>
        <v>0</v>
      </c>
      <c r="T13" s="4"/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>
        <f>Q14</f>
        <v>0</v>
      </c>
      <c r="T14" s="4"/>
    </row>
    <row r="15" spans="1:20" ht="16.5" x14ac:dyDescent="0.25">
      <c r="A15" s="11">
        <v>5</v>
      </c>
      <c r="B15" s="674" t="s">
        <v>95</v>
      </c>
      <c r="C15" s="674"/>
      <c r="D15" s="674"/>
      <c r="E15" s="674"/>
      <c r="F15" s="674"/>
      <c r="G15" s="674"/>
      <c r="H15" s="674"/>
      <c r="I15" s="24" t="s">
        <v>267</v>
      </c>
      <c r="J15" s="4"/>
      <c r="K15" s="4">
        <v>10</v>
      </c>
      <c r="L15" s="4"/>
      <c r="M15" s="4">
        <v>10</v>
      </c>
      <c r="N15" s="4"/>
      <c r="O15" s="4">
        <v>10</v>
      </c>
      <c r="P15" s="4"/>
      <c r="Q15" s="4">
        <v>30</v>
      </c>
      <c r="R15" s="4"/>
      <c r="S15" s="4">
        <f>Q15</f>
        <v>30</v>
      </c>
      <c r="T15" s="4">
        <v>10</v>
      </c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4" t="s">
        <v>267</v>
      </c>
      <c r="J16" s="4">
        <v>5</v>
      </c>
      <c r="K16" s="4">
        <v>5</v>
      </c>
      <c r="L16" s="4">
        <v>5</v>
      </c>
      <c r="M16" s="4">
        <v>5</v>
      </c>
      <c r="N16" s="4">
        <v>5</v>
      </c>
      <c r="O16" s="4">
        <v>5</v>
      </c>
      <c r="P16" s="4">
        <v>5</v>
      </c>
      <c r="Q16" s="4">
        <v>35</v>
      </c>
      <c r="R16" s="4"/>
      <c r="S16" s="4">
        <f>Q16</f>
        <v>35</v>
      </c>
      <c r="T16" s="4"/>
    </row>
    <row r="17" spans="1:20" ht="16.5" customHeight="1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T18+T19</f>
        <v>20</v>
      </c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4" t="s">
        <v>267</v>
      </c>
      <c r="J18" s="4">
        <v>15</v>
      </c>
      <c r="K18" s="4">
        <v>15</v>
      </c>
      <c r="L18" s="4">
        <v>15</v>
      </c>
      <c r="M18" s="4">
        <v>15</v>
      </c>
      <c r="N18" s="4">
        <v>15</v>
      </c>
      <c r="O18" s="4">
        <v>15</v>
      </c>
      <c r="P18" s="4">
        <v>15</v>
      </c>
      <c r="Q18" s="4">
        <v>105</v>
      </c>
      <c r="R18" s="4"/>
      <c r="S18" s="4">
        <f>Q18</f>
        <v>105</v>
      </c>
      <c r="T18" s="4">
        <f>S18/7</f>
        <v>15</v>
      </c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4" t="s">
        <v>267</v>
      </c>
      <c r="J19" s="4">
        <v>5</v>
      </c>
      <c r="K19" s="4">
        <v>5</v>
      </c>
      <c r="L19" s="4">
        <v>5</v>
      </c>
      <c r="M19" s="4">
        <v>5</v>
      </c>
      <c r="N19" s="4">
        <v>5</v>
      </c>
      <c r="O19" s="4">
        <v>5</v>
      </c>
      <c r="P19" s="4">
        <v>5</v>
      </c>
      <c r="Q19" s="4">
        <f>SUM(J19:P19)</f>
        <v>35</v>
      </c>
      <c r="R19" s="4"/>
      <c r="S19" s="4">
        <f>Q19</f>
        <v>35</v>
      </c>
      <c r="T19" s="4">
        <f>S19/7</f>
        <v>5</v>
      </c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>
        <f>Q20</f>
        <v>0</v>
      </c>
      <c r="T20" s="4">
        <f t="shared" ref="T20:T59" si="0">S20/7</f>
        <v>0</v>
      </c>
    </row>
    <row r="21" spans="1:20" ht="16.5" customHeight="1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15" t="s">
        <v>4</v>
      </c>
      <c r="J22" s="4">
        <v>1</v>
      </c>
      <c r="K22" s="4"/>
      <c r="L22" s="4"/>
      <c r="M22" s="4"/>
      <c r="N22" s="4"/>
      <c r="O22" s="4"/>
      <c r="P22" s="4"/>
      <c r="Q22" s="4">
        <v>1</v>
      </c>
      <c r="R22" s="8">
        <v>7</v>
      </c>
      <c r="S22" s="4">
        <f>Q22*R22</f>
        <v>7</v>
      </c>
      <c r="T22" s="4">
        <f t="shared" si="0"/>
        <v>1</v>
      </c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57">
        <f t="shared" si="0"/>
        <v>0.7142857142857143</v>
      </c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15" t="s">
        <v>4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7</v>
      </c>
      <c r="R24" s="8">
        <v>0.6</v>
      </c>
      <c r="S24" s="4">
        <f t="shared" si="1"/>
        <v>4.2</v>
      </c>
      <c r="T24" s="4">
        <f t="shared" si="0"/>
        <v>0.6</v>
      </c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1"/>
        <v>0</v>
      </c>
      <c r="T25" s="4">
        <f t="shared" si="0"/>
        <v>0</v>
      </c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1"/>
        <v>0</v>
      </c>
      <c r="T26" s="4">
        <f t="shared" si="0"/>
        <v>0</v>
      </c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>
        <f t="shared" si="0"/>
        <v>0</v>
      </c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>
        <f t="shared" si="0"/>
        <v>0</v>
      </c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1"/>
        <v>0</v>
      </c>
      <c r="T29" s="4">
        <f t="shared" si="0"/>
        <v>0</v>
      </c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1"/>
        <v>0</v>
      </c>
      <c r="T30" s="4">
        <f t="shared" si="0"/>
        <v>0</v>
      </c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15" t="s">
        <v>4</v>
      </c>
      <c r="J31" s="4"/>
      <c r="K31" s="4"/>
      <c r="L31" s="4"/>
      <c r="M31" s="4"/>
      <c r="N31" s="4"/>
      <c r="O31" s="4"/>
      <c r="P31" s="4"/>
      <c r="Q31" s="4"/>
      <c r="R31" s="8">
        <v>1</v>
      </c>
      <c r="S31" s="4">
        <f t="shared" si="1"/>
        <v>0</v>
      </c>
      <c r="T31" s="4">
        <f t="shared" si="0"/>
        <v>0</v>
      </c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1"/>
        <v>0</v>
      </c>
      <c r="T32" s="4">
        <f t="shared" si="0"/>
        <v>0</v>
      </c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>
        <f t="shared" si="0"/>
        <v>0</v>
      </c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0"/>
        <v>0</v>
      </c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1"/>
        <v>0</v>
      </c>
      <c r="T35" s="4">
        <f t="shared" si="0"/>
        <v>0</v>
      </c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>
        <f t="shared" si="0"/>
        <v>0</v>
      </c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0"/>
        <v>0</v>
      </c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>
        <f t="shared" si="0"/>
        <v>0</v>
      </c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1"/>
        <v>0</v>
      </c>
      <c r="T39" s="4">
        <f t="shared" si="0"/>
        <v>0</v>
      </c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0"/>
        <v>0</v>
      </c>
    </row>
    <row r="41" spans="1:20" ht="16.5" customHeight="1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0"/>
        <v>0</v>
      </c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15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>
        <f>Q42*R42</f>
        <v>0.70000000000000007</v>
      </c>
      <c r="T42" s="4">
        <f t="shared" si="0"/>
        <v>0.1</v>
      </c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15" t="s">
        <v>4</v>
      </c>
      <c r="J43" s="4">
        <v>1</v>
      </c>
      <c r="K43" s="4"/>
      <c r="L43" s="4"/>
      <c r="M43" s="4"/>
      <c r="N43" s="4">
        <v>1</v>
      </c>
      <c r="O43" s="4"/>
      <c r="P43" s="4"/>
      <c r="Q43" s="4">
        <v>2</v>
      </c>
      <c r="R43" s="8">
        <v>1.9</v>
      </c>
      <c r="S43" s="4">
        <f t="shared" ref="S43:S59" si="2">Q43*R43</f>
        <v>3.8</v>
      </c>
      <c r="T43" s="4">
        <f t="shared" si="0"/>
        <v>0.54285714285714282</v>
      </c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>
        <f t="shared" si="0"/>
        <v>0.8571428571428571</v>
      </c>
    </row>
    <row r="45" spans="1:20" ht="16.5" x14ac:dyDescent="0.25">
      <c r="A45" s="11">
        <v>35</v>
      </c>
      <c r="B45" s="674" t="s">
        <v>64</v>
      </c>
      <c r="C45" s="674"/>
      <c r="D45" s="674"/>
      <c r="E45" s="674"/>
      <c r="F45" s="674"/>
      <c r="G45" s="674"/>
      <c r="H45" s="674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>
        <f t="shared" si="0"/>
        <v>0</v>
      </c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15" t="s">
        <v>4</v>
      </c>
      <c r="J46" s="4">
        <v>1</v>
      </c>
      <c r="K46" s="4"/>
      <c r="L46" s="4"/>
      <c r="M46" s="4"/>
      <c r="N46" s="4">
        <v>1</v>
      </c>
      <c r="O46" s="4"/>
      <c r="P46" s="4"/>
      <c r="Q46" s="4">
        <v>2</v>
      </c>
      <c r="R46" s="8">
        <v>2</v>
      </c>
      <c r="S46" s="4">
        <f t="shared" si="2"/>
        <v>4</v>
      </c>
      <c r="T46" s="4">
        <f t="shared" si="0"/>
        <v>0.5714285714285714</v>
      </c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15" t="s">
        <v>4</v>
      </c>
      <c r="J47" s="4">
        <v>1</v>
      </c>
      <c r="K47" s="4"/>
      <c r="L47" s="4"/>
      <c r="M47" s="4"/>
      <c r="N47" s="4"/>
      <c r="O47" s="4"/>
      <c r="P47" s="4"/>
      <c r="Q47" s="4">
        <v>1</v>
      </c>
      <c r="R47" s="8">
        <v>0.8</v>
      </c>
      <c r="S47" s="4">
        <f t="shared" si="2"/>
        <v>0.8</v>
      </c>
      <c r="T47" s="4">
        <f t="shared" si="0"/>
        <v>0.1142857142857143</v>
      </c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15" t="s">
        <v>4</v>
      </c>
      <c r="J48" s="4">
        <v>1</v>
      </c>
      <c r="K48" s="4"/>
      <c r="L48" s="4"/>
      <c r="M48" s="4"/>
      <c r="N48" s="4"/>
      <c r="O48" s="4"/>
      <c r="P48" s="4"/>
      <c r="Q48" s="4">
        <v>1</v>
      </c>
      <c r="R48" s="8">
        <v>0.15</v>
      </c>
      <c r="S48" s="4">
        <f t="shared" si="2"/>
        <v>0.15</v>
      </c>
      <c r="T48" s="4">
        <f t="shared" si="0"/>
        <v>2.1428571428571429E-2</v>
      </c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15" t="s">
        <v>4</v>
      </c>
      <c r="J49" s="4">
        <v>1</v>
      </c>
      <c r="K49" s="4"/>
      <c r="L49" s="4"/>
      <c r="M49" s="4"/>
      <c r="N49" s="4"/>
      <c r="O49" s="4"/>
      <c r="P49" s="4"/>
      <c r="Q49" s="4">
        <v>1</v>
      </c>
      <c r="R49" s="8">
        <v>0.3</v>
      </c>
      <c r="S49" s="4">
        <f t="shared" si="2"/>
        <v>0.3</v>
      </c>
      <c r="T49" s="4">
        <f t="shared" si="0"/>
        <v>4.2857142857142858E-2</v>
      </c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15" t="s">
        <v>4</v>
      </c>
      <c r="J50" s="4"/>
      <c r="K50" s="4"/>
      <c r="L50" s="4"/>
      <c r="M50" s="4"/>
      <c r="N50" s="4"/>
      <c r="O50" s="4"/>
      <c r="P50" s="4"/>
      <c r="Q50" s="4"/>
      <c r="R50" s="8">
        <v>1.5</v>
      </c>
      <c r="S50" s="4">
        <f t="shared" si="2"/>
        <v>0</v>
      </c>
      <c r="T50" s="4">
        <f t="shared" si="0"/>
        <v>0</v>
      </c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15" t="s">
        <v>4</v>
      </c>
      <c r="J51" s="4">
        <v>500</v>
      </c>
      <c r="K51" s="4"/>
      <c r="L51" s="4"/>
      <c r="M51" s="4"/>
      <c r="N51" s="4"/>
      <c r="O51" s="4">
        <v>500</v>
      </c>
      <c r="P51" s="4"/>
      <c r="Q51" s="4">
        <v>1000</v>
      </c>
      <c r="R51" s="8">
        <f>5.8/500</f>
        <v>1.1599999999999999E-2</v>
      </c>
      <c r="S51" s="4">
        <f t="shared" si="2"/>
        <v>11.6</v>
      </c>
      <c r="T51" s="4">
        <f t="shared" si="0"/>
        <v>1.657142857142857</v>
      </c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0"/>
        <v>0</v>
      </c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15" t="s">
        <v>4</v>
      </c>
      <c r="J53" s="4"/>
      <c r="K53" s="4"/>
      <c r="L53" s="4"/>
      <c r="M53" s="4"/>
      <c r="N53" s="4"/>
      <c r="O53" s="4"/>
      <c r="P53" s="4"/>
      <c r="Q53" s="4"/>
      <c r="R53" s="8">
        <v>0.1</v>
      </c>
      <c r="S53" s="4">
        <f t="shared" si="2"/>
        <v>0</v>
      </c>
      <c r="T53" s="4">
        <f t="shared" si="0"/>
        <v>0</v>
      </c>
    </row>
    <row r="54" spans="1:20" ht="16.5" x14ac:dyDescent="0.25">
      <c r="A54" s="11">
        <v>44</v>
      </c>
      <c r="B54" s="674" t="s">
        <v>122</v>
      </c>
      <c r="C54" s="674"/>
      <c r="D54" s="674"/>
      <c r="E54" s="674"/>
      <c r="F54" s="674"/>
      <c r="G54" s="674"/>
      <c r="H54" s="674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2"/>
        <v>0</v>
      </c>
      <c r="T54" s="4">
        <f t="shared" si="0"/>
        <v>0</v>
      </c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2"/>
        <v>0</v>
      </c>
      <c r="T55" s="4">
        <f t="shared" si="0"/>
        <v>0</v>
      </c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>
        <f t="shared" si="0"/>
        <v>0</v>
      </c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>
        <f t="shared" si="0"/>
        <v>0</v>
      </c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0"/>
        <v>0</v>
      </c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0"/>
        <v>0</v>
      </c>
    </row>
    <row r="60" spans="1:20" ht="16.5" x14ac:dyDescent="0.25">
      <c r="A60" s="11">
        <v>50</v>
      </c>
      <c r="B60" s="685" t="s">
        <v>271</v>
      </c>
      <c r="C60" s="685"/>
      <c r="D60" s="685"/>
      <c r="E60" s="685"/>
      <c r="F60" s="685"/>
      <c r="G60" s="685"/>
      <c r="H60" s="685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674" t="s">
        <v>241</v>
      </c>
      <c r="C61" s="674"/>
      <c r="D61" s="674"/>
      <c r="E61" s="674"/>
      <c r="F61" s="674"/>
      <c r="G61" s="674"/>
      <c r="H61" s="674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674" t="s">
        <v>266</v>
      </c>
      <c r="C62" s="674"/>
      <c r="D62" s="674"/>
      <c r="E62" s="674"/>
      <c r="F62" s="674"/>
      <c r="G62" s="674"/>
      <c r="H62" s="674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>S62</f>
        <v>500</v>
      </c>
    </row>
    <row r="63" spans="1:20" ht="16.5" x14ac:dyDescent="0.25">
      <c r="A63" s="11">
        <v>53</v>
      </c>
      <c r="B63" s="674" t="s">
        <v>272</v>
      </c>
      <c r="C63" s="674"/>
      <c r="D63" s="674"/>
      <c r="E63" s="674"/>
      <c r="F63" s="674"/>
      <c r="G63" s="674"/>
      <c r="H63" s="674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>Q63*R63</f>
        <v>260</v>
      </c>
      <c r="T63" s="4">
        <f>S63</f>
        <v>260</v>
      </c>
    </row>
    <row r="64" spans="1:20" ht="16.5" x14ac:dyDescent="0.25">
      <c r="A64" s="11">
        <v>54</v>
      </c>
      <c r="B64" s="674" t="s">
        <v>270</v>
      </c>
      <c r="C64" s="674"/>
      <c r="D64" s="674"/>
      <c r="E64" s="674"/>
      <c r="F64" s="674"/>
      <c r="G64" s="674"/>
      <c r="H64" s="674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700</v>
      </c>
      <c r="S64" s="4">
        <f>Q64*R64</f>
        <v>700</v>
      </c>
      <c r="T64" s="4">
        <f>S64</f>
        <v>700</v>
      </c>
    </row>
    <row r="65" spans="1:20" ht="16.5" x14ac:dyDescent="0.25">
      <c r="A65" s="11">
        <v>55</v>
      </c>
      <c r="B65" s="674"/>
      <c r="C65" s="674"/>
      <c r="D65" s="674"/>
      <c r="E65" s="674"/>
      <c r="F65" s="674"/>
      <c r="G65" s="674"/>
      <c r="H65" s="674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34" zoomScale="90" zoomScaleNormal="90" workbookViewId="0">
      <selection activeCell="B64" sqref="B63:H6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710937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140625" style="1" customWidth="1"/>
    <col min="20" max="20" width="11.7109375" style="1" customWidth="1"/>
    <col min="21" max="16384" width="9.140625" style="1"/>
  </cols>
  <sheetData>
    <row r="1" spans="1:20" ht="35.1" customHeight="1" x14ac:dyDescent="0.25">
      <c r="A1" s="687" t="s">
        <v>240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123</v>
      </c>
      <c r="B3" s="679"/>
      <c r="C3" s="679"/>
      <c r="D3" s="679" t="s">
        <v>133</v>
      </c>
      <c r="E3" s="679"/>
      <c r="F3" s="679" t="s">
        <v>133</v>
      </c>
      <c r="G3" s="679"/>
      <c r="H3" s="17">
        <v>2800</v>
      </c>
      <c r="I3" s="678" t="s">
        <v>134</v>
      </c>
      <c r="J3" s="678"/>
      <c r="K3" s="678" t="s">
        <v>135</v>
      </c>
      <c r="L3" s="678"/>
      <c r="M3" s="684" t="s">
        <v>136</v>
      </c>
      <c r="N3" s="684"/>
      <c r="O3" s="679" t="s">
        <v>133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 t="s">
        <v>137</v>
      </c>
      <c r="G4" s="679"/>
      <c r="H4" s="17">
        <v>300</v>
      </c>
      <c r="I4" s="678" t="s">
        <v>138</v>
      </c>
      <c r="J4" s="678"/>
      <c r="K4" s="678" t="s">
        <v>139</v>
      </c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 t="s">
        <v>140</v>
      </c>
      <c r="G5" s="679"/>
      <c r="H5" s="17">
        <v>530</v>
      </c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/>
      <c r="G6" s="679"/>
      <c r="H6" s="17"/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/>
      <c r="G7" s="679"/>
      <c r="H7" s="17"/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36" customHeight="1" x14ac:dyDescent="0.3">
      <c r="A8" s="679"/>
      <c r="B8" s="679"/>
      <c r="C8" s="679"/>
      <c r="D8" s="679"/>
      <c r="E8" s="679"/>
      <c r="F8" s="679"/>
      <c r="G8" s="679"/>
      <c r="H8" s="17"/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73.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customHeight="1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5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4" t="s">
        <v>267</v>
      </c>
      <c r="J14" s="4"/>
      <c r="K14" s="4"/>
      <c r="L14" s="4"/>
      <c r="M14" s="4"/>
      <c r="N14" s="4"/>
      <c r="O14" s="4"/>
      <c r="P14" s="4"/>
      <c r="Q14" s="4">
        <v>350</v>
      </c>
      <c r="R14" s="4"/>
      <c r="S14" s="4">
        <f>Q14</f>
        <v>350</v>
      </c>
      <c r="T14" s="4">
        <f>S14/4</f>
        <v>87.5</v>
      </c>
    </row>
    <row r="15" spans="1:20" ht="16.5" x14ac:dyDescent="0.25">
      <c r="A15" s="11">
        <v>5</v>
      </c>
      <c r="B15" s="674" t="s">
        <v>36</v>
      </c>
      <c r="C15" s="674"/>
      <c r="D15" s="674"/>
      <c r="E15" s="674"/>
      <c r="F15" s="674"/>
      <c r="G15" s="674"/>
      <c r="H15" s="674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4" t="s">
        <v>267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0">Q23*R23</f>
        <v>5</v>
      </c>
      <c r="T23" s="4">
        <f t="shared" ref="T23:T59" si="1">S23/7</f>
        <v>0.7142857142857143</v>
      </c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0"/>
        <v>8.4</v>
      </c>
      <c r="T24" s="4">
        <f t="shared" si="1"/>
        <v>1.2</v>
      </c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0"/>
        <v>8</v>
      </c>
      <c r="T25" s="4">
        <f t="shared" si="1"/>
        <v>1.1428571428571428</v>
      </c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0"/>
        <v>4.1999999999999993</v>
      </c>
      <c r="T26" s="4">
        <f t="shared" si="1"/>
        <v>0.59999999999999987</v>
      </c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0"/>
        <v>0</v>
      </c>
      <c r="T27" s="4">
        <f t="shared" si="1"/>
        <v>0</v>
      </c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0"/>
        <v>0</v>
      </c>
      <c r="T28" s="4">
        <f t="shared" si="1"/>
        <v>0</v>
      </c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0"/>
        <v>0</v>
      </c>
      <c r="T29" s="4">
        <f t="shared" si="1"/>
        <v>0</v>
      </c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0"/>
        <v>0</v>
      </c>
      <c r="T30" s="4">
        <f t="shared" si="1"/>
        <v>0</v>
      </c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0"/>
        <v>1</v>
      </c>
      <c r="T31" s="4">
        <f t="shared" si="1"/>
        <v>0.14285714285714285</v>
      </c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0"/>
        <v>0</v>
      </c>
      <c r="T32" s="4">
        <f t="shared" si="1"/>
        <v>0</v>
      </c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0"/>
        <v>0</v>
      </c>
      <c r="T33" s="4">
        <f t="shared" si="1"/>
        <v>0</v>
      </c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0"/>
        <v>0</v>
      </c>
      <c r="T34" s="4">
        <f t="shared" si="1"/>
        <v>0</v>
      </c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0"/>
        <v>40</v>
      </c>
      <c r="T35" s="4">
        <f t="shared" si="1"/>
        <v>5.7142857142857144</v>
      </c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0"/>
        <v>52.5</v>
      </c>
      <c r="T36" s="4">
        <f t="shared" si="1"/>
        <v>7.5</v>
      </c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0"/>
        <v>0</v>
      </c>
      <c r="T37" s="4">
        <f t="shared" si="1"/>
        <v>0</v>
      </c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0"/>
        <v>5</v>
      </c>
      <c r="T38" s="4">
        <f t="shared" si="1"/>
        <v>0.7142857142857143</v>
      </c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0"/>
        <v>70</v>
      </c>
      <c r="T39" s="4">
        <f t="shared" si="1"/>
        <v>10</v>
      </c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0"/>
        <v>0</v>
      </c>
      <c r="T40" s="4">
        <f t="shared" si="1"/>
        <v>0</v>
      </c>
    </row>
    <row r="41" spans="1:20" ht="16.5" customHeight="1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1"/>
        <v>0</v>
      </c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15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>
        <f t="shared" si="1"/>
        <v>0</v>
      </c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2">Q43*R43</f>
        <v>0</v>
      </c>
      <c r="T43" s="4">
        <f t="shared" si="1"/>
        <v>0</v>
      </c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>
        <f t="shared" si="1"/>
        <v>0.8571428571428571</v>
      </c>
    </row>
    <row r="45" spans="1:20" ht="16.5" x14ac:dyDescent="0.25">
      <c r="A45" s="11">
        <v>35</v>
      </c>
      <c r="B45" s="674" t="s">
        <v>64</v>
      </c>
      <c r="C45" s="674"/>
      <c r="D45" s="674"/>
      <c r="E45" s="674"/>
      <c r="F45" s="674"/>
      <c r="G45" s="674"/>
      <c r="H45" s="674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>
        <f t="shared" si="1"/>
        <v>0</v>
      </c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2"/>
        <v>16</v>
      </c>
      <c r="T46" s="4">
        <f t="shared" si="1"/>
        <v>2.2857142857142856</v>
      </c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>
        <f t="shared" si="1"/>
        <v>0</v>
      </c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>
        <f t="shared" si="1"/>
        <v>0</v>
      </c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>
        <f t="shared" si="1"/>
        <v>0</v>
      </c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2"/>
        <v>4.5</v>
      </c>
      <c r="T50" s="4">
        <f t="shared" si="1"/>
        <v>0.6428571428571429</v>
      </c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15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>
        <f t="shared" si="2"/>
        <v>23.2</v>
      </c>
      <c r="T51" s="4">
        <f t="shared" si="1"/>
        <v>3.3142857142857141</v>
      </c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1"/>
        <v>0</v>
      </c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>
        <f t="shared" si="1"/>
        <v>2</v>
      </c>
    </row>
    <row r="54" spans="1:20" ht="16.5" x14ac:dyDescent="0.25">
      <c r="A54" s="11">
        <v>44</v>
      </c>
      <c r="B54" s="674" t="s">
        <v>73</v>
      </c>
      <c r="C54" s="674"/>
      <c r="D54" s="674"/>
      <c r="E54" s="674"/>
      <c r="F54" s="674"/>
      <c r="G54" s="674"/>
      <c r="H54" s="674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2"/>
        <v>6</v>
      </c>
      <c r="T54" s="4">
        <f t="shared" si="1"/>
        <v>0.8571428571428571</v>
      </c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2"/>
        <v>30</v>
      </c>
      <c r="T55" s="4">
        <f t="shared" si="1"/>
        <v>4.2857142857142856</v>
      </c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>
        <f t="shared" si="1"/>
        <v>0</v>
      </c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>
        <f t="shared" si="1"/>
        <v>0</v>
      </c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1"/>
        <v>0</v>
      </c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1"/>
        <v>0</v>
      </c>
    </row>
    <row r="60" spans="1:20" ht="16.5" customHeight="1" x14ac:dyDescent="0.25">
      <c r="A60" s="11">
        <v>50</v>
      </c>
      <c r="B60" s="685" t="s">
        <v>271</v>
      </c>
      <c r="C60" s="685"/>
      <c r="D60" s="685"/>
      <c r="E60" s="685"/>
      <c r="F60" s="685"/>
      <c r="G60" s="685"/>
      <c r="H60" s="685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674" t="s">
        <v>241</v>
      </c>
      <c r="C61" s="674"/>
      <c r="D61" s="674"/>
      <c r="E61" s="674"/>
      <c r="F61" s="674"/>
      <c r="G61" s="674"/>
      <c r="H61" s="674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674" t="s">
        <v>266</v>
      </c>
      <c r="C62" s="674"/>
      <c r="D62" s="674"/>
      <c r="E62" s="674"/>
      <c r="F62" s="674"/>
      <c r="G62" s="674"/>
      <c r="H62" s="674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>S62</f>
        <v>500</v>
      </c>
    </row>
    <row r="63" spans="1:20" ht="16.5" x14ac:dyDescent="0.25">
      <c r="A63" s="11">
        <v>53</v>
      </c>
      <c r="B63" s="674" t="s">
        <v>274</v>
      </c>
      <c r="C63" s="674"/>
      <c r="D63" s="674"/>
      <c r="E63" s="674"/>
      <c r="F63" s="674"/>
      <c r="G63" s="674"/>
      <c r="H63" s="674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>
        <f>S63</f>
        <v>100</v>
      </c>
    </row>
    <row r="64" spans="1:20" ht="16.5" x14ac:dyDescent="0.25">
      <c r="A64" s="11">
        <v>54</v>
      </c>
      <c r="B64" s="674"/>
      <c r="C64" s="674"/>
      <c r="D64" s="674"/>
      <c r="E64" s="674"/>
      <c r="F64" s="674"/>
      <c r="G64" s="674"/>
      <c r="H64" s="674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11">
        <v>55</v>
      </c>
      <c r="B65" s="674"/>
      <c r="C65" s="674"/>
      <c r="D65" s="674"/>
      <c r="E65" s="674"/>
      <c r="F65" s="674"/>
      <c r="G65" s="674"/>
      <c r="H65" s="674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 x14ac:dyDescent="0.25">
      <c r="A66" s="11">
        <v>56</v>
      </c>
      <c r="B66" s="685" t="s">
        <v>245</v>
      </c>
      <c r="C66" s="685"/>
      <c r="D66" s="685"/>
      <c r="E66" s="685"/>
      <c r="F66" s="685"/>
      <c r="G66" s="685"/>
      <c r="H66" s="685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674" t="s">
        <v>246</v>
      </c>
      <c r="C67" s="674"/>
      <c r="D67" s="674"/>
      <c r="E67" s="674"/>
      <c r="F67" s="674"/>
      <c r="G67" s="674"/>
      <c r="H67" s="674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674" t="s">
        <v>247</v>
      </c>
      <c r="C68" s="674"/>
      <c r="D68" s="674"/>
      <c r="E68" s="674"/>
      <c r="F68" s="674"/>
      <c r="G68" s="674"/>
      <c r="H68" s="674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674" t="s">
        <v>248</v>
      </c>
      <c r="C69" s="674"/>
      <c r="D69" s="674"/>
      <c r="E69" s="674"/>
      <c r="F69" s="674"/>
      <c r="G69" s="674"/>
      <c r="H69" s="674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674" t="s">
        <v>249</v>
      </c>
      <c r="C70" s="674"/>
      <c r="D70" s="674"/>
      <c r="E70" s="674"/>
      <c r="F70" s="674"/>
      <c r="G70" s="674"/>
      <c r="H70" s="674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674" t="s">
        <v>250</v>
      </c>
      <c r="C71" s="674"/>
      <c r="D71" s="674"/>
      <c r="E71" s="674"/>
      <c r="F71" s="674"/>
      <c r="G71" s="674"/>
      <c r="H71" s="674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674" t="s">
        <v>251</v>
      </c>
      <c r="C72" s="674"/>
      <c r="D72" s="674"/>
      <c r="E72" s="674"/>
      <c r="F72" s="674"/>
      <c r="G72" s="674"/>
      <c r="H72" s="674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674" t="s">
        <v>252</v>
      </c>
      <c r="C73" s="674"/>
      <c r="D73" s="674"/>
      <c r="E73" s="674"/>
      <c r="F73" s="674"/>
      <c r="G73" s="674"/>
      <c r="H73" s="674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674" t="s">
        <v>253</v>
      </c>
      <c r="C74" s="674"/>
      <c r="D74" s="674"/>
      <c r="E74" s="674"/>
      <c r="F74" s="674"/>
      <c r="G74" s="674"/>
      <c r="H74" s="674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685" t="s">
        <v>254</v>
      </c>
      <c r="C75" s="685"/>
      <c r="D75" s="685"/>
      <c r="E75" s="685"/>
      <c r="F75" s="685"/>
      <c r="G75" s="685"/>
      <c r="H75" s="685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674" t="s">
        <v>255</v>
      </c>
      <c r="C76" s="674"/>
      <c r="D76" s="674"/>
      <c r="E76" s="674"/>
      <c r="F76" s="674"/>
      <c r="G76" s="674"/>
      <c r="H76" s="674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>
        <f>Q76*R76</f>
        <v>0</v>
      </c>
      <c r="T76" s="4"/>
    </row>
    <row r="77" spans="1:20" ht="16.5" x14ac:dyDescent="0.25">
      <c r="A77" s="11">
        <v>67</v>
      </c>
      <c r="B77" s="674" t="s">
        <v>256</v>
      </c>
      <c r="C77" s="674"/>
      <c r="D77" s="674"/>
      <c r="E77" s="674"/>
      <c r="F77" s="674"/>
      <c r="G77" s="674"/>
      <c r="H77" s="674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>
        <f t="shared" ref="S77:S88" si="3">Q77*R77</f>
        <v>0</v>
      </c>
      <c r="T77" s="4"/>
    </row>
    <row r="78" spans="1:20" ht="16.5" x14ac:dyDescent="0.25">
      <c r="A78" s="11">
        <v>68</v>
      </c>
      <c r="B78" s="674" t="s">
        <v>257</v>
      </c>
      <c r="C78" s="674"/>
      <c r="D78" s="674"/>
      <c r="E78" s="674"/>
      <c r="F78" s="674"/>
      <c r="G78" s="674"/>
      <c r="H78" s="674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>
        <f t="shared" si="3"/>
        <v>0</v>
      </c>
      <c r="T78" s="4"/>
    </row>
    <row r="79" spans="1:20" ht="16.5" x14ac:dyDescent="0.25">
      <c r="A79" s="11">
        <v>69</v>
      </c>
      <c r="B79" s="674" t="s">
        <v>31</v>
      </c>
      <c r="C79" s="674"/>
      <c r="D79" s="674"/>
      <c r="E79" s="674"/>
      <c r="F79" s="674"/>
      <c r="G79" s="674"/>
      <c r="H79" s="674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>
        <f t="shared" si="3"/>
        <v>0</v>
      </c>
      <c r="T79" s="4"/>
    </row>
    <row r="80" spans="1:20" ht="16.5" x14ac:dyDescent="0.25">
      <c r="A80" s="11">
        <v>70</v>
      </c>
      <c r="B80" s="674" t="s">
        <v>258</v>
      </c>
      <c r="C80" s="674"/>
      <c r="D80" s="674"/>
      <c r="E80" s="674"/>
      <c r="F80" s="674"/>
      <c r="G80" s="674"/>
      <c r="H80" s="674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>
        <f t="shared" si="3"/>
        <v>0</v>
      </c>
      <c r="T80" s="4"/>
    </row>
    <row r="81" spans="1:20" ht="16.5" x14ac:dyDescent="0.25">
      <c r="A81" s="11">
        <v>71</v>
      </c>
      <c r="B81" s="674" t="s">
        <v>259</v>
      </c>
      <c r="C81" s="674"/>
      <c r="D81" s="674"/>
      <c r="E81" s="674"/>
      <c r="F81" s="674"/>
      <c r="G81" s="674"/>
      <c r="H81" s="674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>
        <f t="shared" si="3"/>
        <v>0</v>
      </c>
      <c r="T81" s="4"/>
    </row>
    <row r="82" spans="1:20" ht="16.5" x14ac:dyDescent="0.25">
      <c r="A82" s="11">
        <v>72</v>
      </c>
      <c r="B82" s="674" t="s">
        <v>260</v>
      </c>
      <c r="C82" s="674"/>
      <c r="D82" s="674"/>
      <c r="E82" s="674"/>
      <c r="F82" s="674"/>
      <c r="G82" s="674"/>
      <c r="H82" s="674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>
        <f t="shared" si="3"/>
        <v>0</v>
      </c>
      <c r="T82" s="4"/>
    </row>
    <row r="83" spans="1:20" ht="16.5" x14ac:dyDescent="0.25">
      <c r="A83" s="11">
        <v>73</v>
      </c>
      <c r="B83" s="674" t="s">
        <v>30</v>
      </c>
      <c r="C83" s="674"/>
      <c r="D83" s="674"/>
      <c r="E83" s="674"/>
      <c r="F83" s="674"/>
      <c r="G83" s="674"/>
      <c r="H83" s="674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3"/>
        <v>1.5</v>
      </c>
      <c r="T83" s="4"/>
    </row>
    <row r="84" spans="1:20" ht="16.5" x14ac:dyDescent="0.25">
      <c r="A84" s="11">
        <v>74</v>
      </c>
      <c r="B84" s="674" t="s">
        <v>261</v>
      </c>
      <c r="C84" s="674"/>
      <c r="D84" s="674"/>
      <c r="E84" s="674"/>
      <c r="F84" s="674"/>
      <c r="G84" s="674"/>
      <c r="H84" s="674"/>
      <c r="I84" s="15" t="s">
        <v>4</v>
      </c>
      <c r="J84" s="4"/>
      <c r="K84" s="4"/>
      <c r="L84" s="4"/>
      <c r="M84" s="4"/>
      <c r="N84" s="4"/>
      <c r="O84" s="4"/>
      <c r="P84" s="4"/>
      <c r="Q84" s="4">
        <v>1</v>
      </c>
      <c r="R84" s="26">
        <v>200</v>
      </c>
      <c r="S84" s="4">
        <f t="shared" si="3"/>
        <v>200</v>
      </c>
      <c r="T84" s="4"/>
    </row>
    <row r="85" spans="1:20" ht="16.5" customHeight="1" x14ac:dyDescent="0.25">
      <c r="A85" s="11">
        <v>75</v>
      </c>
      <c r="B85" s="686" t="s">
        <v>262</v>
      </c>
      <c r="C85" s="686"/>
      <c r="D85" s="686"/>
      <c r="E85" s="686"/>
      <c r="F85" s="686"/>
      <c r="G85" s="686"/>
      <c r="H85" s="686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>
        <f t="shared" si="3"/>
        <v>0</v>
      </c>
      <c r="T85" s="4"/>
    </row>
    <row r="86" spans="1:20" ht="16.5" x14ac:dyDescent="0.25">
      <c r="A86" s="11">
        <v>76</v>
      </c>
      <c r="B86" s="674" t="s">
        <v>263</v>
      </c>
      <c r="C86" s="674"/>
      <c r="D86" s="674"/>
      <c r="E86" s="674"/>
      <c r="F86" s="674"/>
      <c r="G86" s="674"/>
      <c r="H86" s="674"/>
      <c r="I86" s="15" t="s">
        <v>4</v>
      </c>
      <c r="J86" s="4"/>
      <c r="K86" s="4"/>
      <c r="L86" s="4"/>
      <c r="M86" s="4"/>
      <c r="N86" s="4"/>
      <c r="O86" s="4"/>
      <c r="P86" s="4"/>
      <c r="Q86" s="4">
        <v>1</v>
      </c>
      <c r="R86" s="26">
        <v>20</v>
      </c>
      <c r="S86" s="4">
        <f t="shared" si="3"/>
        <v>20</v>
      </c>
      <c r="T86" s="4"/>
    </row>
    <row r="87" spans="1:20" ht="16.5" x14ac:dyDescent="0.25">
      <c r="A87" s="11">
        <v>77</v>
      </c>
      <c r="B87" s="674" t="s">
        <v>264</v>
      </c>
      <c r="C87" s="674"/>
      <c r="D87" s="674"/>
      <c r="E87" s="674"/>
      <c r="F87" s="674"/>
      <c r="G87" s="674"/>
      <c r="H87" s="674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3"/>
        <v>20</v>
      </c>
      <c r="T87" s="4"/>
    </row>
    <row r="88" spans="1:20" ht="16.5" x14ac:dyDescent="0.25">
      <c r="A88" s="11">
        <v>78</v>
      </c>
      <c r="B88" s="674" t="s">
        <v>265</v>
      </c>
      <c r="C88" s="674"/>
      <c r="D88" s="674"/>
      <c r="E88" s="674"/>
      <c r="F88" s="674"/>
      <c r="G88" s="674"/>
      <c r="H88" s="674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 t="shared" si="3"/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T9:T10"/>
    <mergeCell ref="Q2:T2"/>
    <mergeCell ref="Q3:T8"/>
    <mergeCell ref="A1:T1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83:H83"/>
    <mergeCell ref="B84:H84"/>
    <mergeCell ref="B85:H85"/>
    <mergeCell ref="B86:H86"/>
    <mergeCell ref="B87:H87"/>
    <mergeCell ref="B88:H88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8"/>
  <sheetViews>
    <sheetView topLeftCell="A49" zoomScale="80" zoomScaleNormal="80" workbookViewId="0">
      <selection activeCell="J12" sqref="J1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28515625" style="1" customWidth="1"/>
    <col min="20" max="20" width="12.85546875" style="1" customWidth="1"/>
    <col min="21" max="16384" width="9.140625" style="1"/>
  </cols>
  <sheetData>
    <row r="1" spans="1:20" ht="35.1" customHeight="1" x14ac:dyDescent="0.25">
      <c r="A1" s="683" t="s">
        <v>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123</v>
      </c>
      <c r="B3" s="679"/>
      <c r="C3" s="679"/>
      <c r="D3" s="679" t="s">
        <v>124</v>
      </c>
      <c r="E3" s="679"/>
      <c r="F3" s="679" t="s">
        <v>124</v>
      </c>
      <c r="G3" s="679"/>
      <c r="H3" s="17">
        <v>330</v>
      </c>
      <c r="I3" s="678" t="s">
        <v>125</v>
      </c>
      <c r="J3" s="678"/>
      <c r="K3" s="678" t="s">
        <v>126</v>
      </c>
      <c r="L3" s="678"/>
      <c r="M3" s="684" t="s">
        <v>127</v>
      </c>
      <c r="N3" s="684"/>
      <c r="O3" s="679" t="s">
        <v>128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 t="s">
        <v>129</v>
      </c>
      <c r="G4" s="679"/>
      <c r="H4" s="17">
        <v>60</v>
      </c>
      <c r="I4" s="678"/>
      <c r="J4" s="678"/>
      <c r="K4" s="678"/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 t="s">
        <v>130</v>
      </c>
      <c r="G5" s="679"/>
      <c r="H5" s="17">
        <v>125</v>
      </c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 t="s">
        <v>131</v>
      </c>
      <c r="G6" s="679"/>
      <c r="H6" s="17">
        <v>65</v>
      </c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 t="s">
        <v>128</v>
      </c>
      <c r="G7" s="679"/>
      <c r="H7" s="17">
        <v>368</v>
      </c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36" customHeight="1" x14ac:dyDescent="0.3">
      <c r="A8" s="679"/>
      <c r="B8" s="679"/>
      <c r="C8" s="679"/>
      <c r="D8" s="679"/>
      <c r="E8" s="679"/>
      <c r="F8" s="679" t="s">
        <v>132</v>
      </c>
      <c r="G8" s="679"/>
      <c r="H8" s="17">
        <v>292</v>
      </c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72.7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customHeight="1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4" t="s">
        <v>267</v>
      </c>
      <c r="J12" s="4">
        <v>17</v>
      </c>
      <c r="K12" s="4">
        <v>15</v>
      </c>
      <c r="L12" s="4">
        <v>15</v>
      </c>
      <c r="M12" s="4">
        <v>15</v>
      </c>
      <c r="N12" s="4">
        <v>10</v>
      </c>
      <c r="O12" s="4">
        <v>10</v>
      </c>
      <c r="P12" s="4">
        <v>10</v>
      </c>
      <c r="Q12" s="4">
        <f>SUM(J12:P12)</f>
        <v>92</v>
      </c>
      <c r="R12" s="4"/>
      <c r="S12" s="4">
        <f>Q12</f>
        <v>92</v>
      </c>
      <c r="T12" s="4">
        <f>S12/7</f>
        <v>13.142857142857142</v>
      </c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>Q13</f>
        <v>0</v>
      </c>
      <c r="T13" s="4">
        <f>S13/7</f>
        <v>0</v>
      </c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4" t="s">
        <v>267</v>
      </c>
      <c r="J14" s="4">
        <v>50</v>
      </c>
      <c r="K14" s="4">
        <v>20</v>
      </c>
      <c r="L14" s="4">
        <v>20</v>
      </c>
      <c r="M14" s="4"/>
      <c r="N14" s="4"/>
      <c r="O14" s="4"/>
      <c r="P14" s="4"/>
      <c r="Q14" s="4">
        <v>90</v>
      </c>
      <c r="R14" s="4"/>
      <c r="S14" s="4">
        <f>Q14</f>
        <v>90</v>
      </c>
      <c r="T14" s="4">
        <f>S14/3</f>
        <v>30</v>
      </c>
    </row>
    <row r="15" spans="1:20" ht="16.5" x14ac:dyDescent="0.25">
      <c r="A15" s="11">
        <v>5</v>
      </c>
      <c r="B15" s="674" t="s">
        <v>36</v>
      </c>
      <c r="C15" s="674"/>
      <c r="D15" s="674"/>
      <c r="E15" s="674"/>
      <c r="F15" s="674"/>
      <c r="G15" s="674"/>
      <c r="H15" s="674"/>
      <c r="I15" s="24" t="s">
        <v>267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70</v>
      </c>
      <c r="R15" s="4"/>
      <c r="S15" s="4">
        <f>Q15</f>
        <v>70</v>
      </c>
      <c r="T15" s="4">
        <f>S15/7</f>
        <v>10</v>
      </c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>Q16</f>
        <v>0</v>
      </c>
      <c r="T16" s="4"/>
    </row>
    <row r="17" spans="1:20" ht="16.5" customHeight="1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4" t="s">
        <v>267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0">Q23*R23</f>
        <v>5</v>
      </c>
      <c r="T23" s="4">
        <f t="shared" ref="T23:T59" si="1">S23/7</f>
        <v>0.7142857142857143</v>
      </c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0"/>
        <v>8.4</v>
      </c>
      <c r="T24" s="4">
        <f t="shared" si="1"/>
        <v>1.2</v>
      </c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0"/>
        <v>8</v>
      </c>
      <c r="T25" s="4">
        <f t="shared" si="1"/>
        <v>1.1428571428571428</v>
      </c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0"/>
        <v>4.1999999999999993</v>
      </c>
      <c r="T26" s="4">
        <f t="shared" si="1"/>
        <v>0.59999999999999987</v>
      </c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0"/>
        <v>0</v>
      </c>
      <c r="T27" s="4">
        <f t="shared" si="1"/>
        <v>0</v>
      </c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0"/>
        <v>0</v>
      </c>
      <c r="T28" s="4">
        <f t="shared" si="1"/>
        <v>0</v>
      </c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0"/>
        <v>0</v>
      </c>
      <c r="T29" s="4">
        <f t="shared" si="1"/>
        <v>0</v>
      </c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0"/>
        <v>0</v>
      </c>
      <c r="T30" s="4">
        <f t="shared" si="1"/>
        <v>0</v>
      </c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0"/>
        <v>1</v>
      </c>
      <c r="T31" s="4">
        <f t="shared" si="1"/>
        <v>0.14285714285714285</v>
      </c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0"/>
        <v>0</v>
      </c>
      <c r="T32" s="4">
        <f t="shared" si="1"/>
        <v>0</v>
      </c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0"/>
        <v>0</v>
      </c>
      <c r="T33" s="4">
        <f t="shared" si="1"/>
        <v>0</v>
      </c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0"/>
        <v>0</v>
      </c>
      <c r="T34" s="4">
        <f t="shared" si="1"/>
        <v>0</v>
      </c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0"/>
        <v>40</v>
      </c>
      <c r="T35" s="4">
        <f t="shared" si="1"/>
        <v>5.7142857142857144</v>
      </c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0"/>
        <v>52.5</v>
      </c>
      <c r="T36" s="4">
        <f t="shared" si="1"/>
        <v>7.5</v>
      </c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0"/>
        <v>0</v>
      </c>
      <c r="T37" s="4">
        <f t="shared" si="1"/>
        <v>0</v>
      </c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0"/>
        <v>5</v>
      </c>
      <c r="T38" s="4">
        <f t="shared" si="1"/>
        <v>0.7142857142857143</v>
      </c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0"/>
        <v>70</v>
      </c>
      <c r="T39" s="4">
        <f t="shared" si="1"/>
        <v>10</v>
      </c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0"/>
        <v>0</v>
      </c>
      <c r="T40" s="4">
        <f t="shared" si="1"/>
        <v>0</v>
      </c>
    </row>
    <row r="41" spans="1:20" ht="16.5" customHeight="1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4">
        <f>S41/7</f>
        <v>0</v>
      </c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15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>
        <f t="shared" si="1"/>
        <v>0</v>
      </c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2">Q43*R43</f>
        <v>0</v>
      </c>
      <c r="T43" s="4">
        <f t="shared" si="1"/>
        <v>0</v>
      </c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>
        <f t="shared" si="1"/>
        <v>0.8571428571428571</v>
      </c>
    </row>
    <row r="45" spans="1:20" ht="16.5" x14ac:dyDescent="0.25">
      <c r="A45" s="11">
        <v>35</v>
      </c>
      <c r="B45" s="674" t="s">
        <v>64</v>
      </c>
      <c r="C45" s="674"/>
      <c r="D45" s="674"/>
      <c r="E45" s="674"/>
      <c r="F45" s="674"/>
      <c r="G45" s="674"/>
      <c r="H45" s="674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>
        <f t="shared" si="1"/>
        <v>0</v>
      </c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2"/>
        <v>16</v>
      </c>
      <c r="T46" s="4">
        <f t="shared" si="1"/>
        <v>2.2857142857142856</v>
      </c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>
        <f t="shared" si="1"/>
        <v>0</v>
      </c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>
        <f t="shared" si="1"/>
        <v>0</v>
      </c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>
        <f t="shared" si="1"/>
        <v>0</v>
      </c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2"/>
        <v>4.5</v>
      </c>
      <c r="T50" s="4">
        <f t="shared" si="1"/>
        <v>0.6428571428571429</v>
      </c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15" t="s">
        <v>4</v>
      </c>
      <c r="J51" s="4">
        <v>1</v>
      </c>
      <c r="K51" s="4"/>
      <c r="L51" s="4">
        <v>1</v>
      </c>
      <c r="M51" s="4"/>
      <c r="N51" s="4">
        <v>1</v>
      </c>
      <c r="O51" s="4"/>
      <c r="P51" s="4">
        <v>1</v>
      </c>
      <c r="Q51" s="4">
        <v>4</v>
      </c>
      <c r="R51" s="8">
        <f>5.8/500</f>
        <v>1.1599999999999999E-2</v>
      </c>
      <c r="S51" s="4">
        <f t="shared" si="2"/>
        <v>4.6399999999999997E-2</v>
      </c>
      <c r="T51" s="4">
        <f t="shared" si="1"/>
        <v>6.6285714285714281E-3</v>
      </c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1"/>
        <v>0</v>
      </c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>
        <f t="shared" si="1"/>
        <v>2</v>
      </c>
    </row>
    <row r="54" spans="1:20" ht="16.5" x14ac:dyDescent="0.25">
      <c r="A54" s="11">
        <v>44</v>
      </c>
      <c r="B54" s="674" t="s">
        <v>73</v>
      </c>
      <c r="C54" s="674"/>
      <c r="D54" s="674"/>
      <c r="E54" s="674"/>
      <c r="F54" s="674"/>
      <c r="G54" s="674"/>
      <c r="H54" s="674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2"/>
        <v>6</v>
      </c>
      <c r="T54" s="4">
        <f t="shared" si="1"/>
        <v>0.8571428571428571</v>
      </c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2"/>
        <v>30</v>
      </c>
      <c r="T55" s="4">
        <f t="shared" si="1"/>
        <v>4.2857142857142856</v>
      </c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>
        <f t="shared" si="1"/>
        <v>0</v>
      </c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>
        <f t="shared" si="1"/>
        <v>0</v>
      </c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1"/>
        <v>0</v>
      </c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1"/>
        <v>0</v>
      </c>
    </row>
    <row r="60" spans="1:20" ht="16.5" x14ac:dyDescent="0.25">
      <c r="A60" s="11">
        <v>50</v>
      </c>
      <c r="B60" s="671" t="s">
        <v>271</v>
      </c>
      <c r="C60" s="672"/>
      <c r="D60" s="672"/>
      <c r="E60" s="672"/>
      <c r="F60" s="672"/>
      <c r="G60" s="672"/>
      <c r="H60" s="673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675"/>
      <c r="C61" s="676"/>
      <c r="D61" s="676"/>
      <c r="E61" s="676"/>
      <c r="F61" s="676"/>
      <c r="G61" s="676"/>
      <c r="H61" s="677"/>
      <c r="I61" s="15" t="s">
        <v>4</v>
      </c>
      <c r="J61" s="4"/>
      <c r="K61" s="4"/>
      <c r="L61" s="4"/>
      <c r="M61" s="4"/>
      <c r="N61" s="4"/>
      <c r="O61" s="4"/>
      <c r="P61" s="4"/>
      <c r="Q61" s="4"/>
      <c r="R61" s="10"/>
      <c r="S61" s="4">
        <f>Q61*R61</f>
        <v>0</v>
      </c>
      <c r="T61" s="4"/>
    </row>
    <row r="62" spans="1:20" ht="16.5" x14ac:dyDescent="0.25">
      <c r="A62" s="11">
        <v>52</v>
      </c>
      <c r="B62" s="675"/>
      <c r="C62" s="676"/>
      <c r="D62" s="676"/>
      <c r="E62" s="676"/>
      <c r="F62" s="676"/>
      <c r="G62" s="676"/>
      <c r="H62" s="677"/>
      <c r="I62" s="15" t="s">
        <v>4</v>
      </c>
      <c r="J62" s="4"/>
      <c r="K62" s="4"/>
      <c r="L62" s="4"/>
      <c r="M62" s="4"/>
      <c r="N62" s="4"/>
      <c r="O62" s="4"/>
      <c r="P62" s="4"/>
      <c r="Q62" s="4"/>
      <c r="R62" s="10"/>
      <c r="S62" s="4">
        <f>Q62*R62</f>
        <v>0</v>
      </c>
      <c r="T62" s="4"/>
    </row>
    <row r="63" spans="1:20" ht="16.5" x14ac:dyDescent="0.25">
      <c r="A63" s="11">
        <v>53</v>
      </c>
      <c r="B63" s="675"/>
      <c r="C63" s="676"/>
      <c r="D63" s="676"/>
      <c r="E63" s="676"/>
      <c r="F63" s="676"/>
      <c r="G63" s="676"/>
      <c r="H63" s="677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 x14ac:dyDescent="0.25">
      <c r="A64" s="11">
        <v>54</v>
      </c>
      <c r="B64" s="675"/>
      <c r="C64" s="676"/>
      <c r="D64" s="676"/>
      <c r="E64" s="676"/>
      <c r="F64" s="676"/>
      <c r="G64" s="676"/>
      <c r="H64" s="677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11">
        <v>55</v>
      </c>
      <c r="B65" s="675"/>
      <c r="C65" s="676"/>
      <c r="D65" s="676"/>
      <c r="E65" s="676"/>
      <c r="F65" s="676"/>
      <c r="G65" s="676"/>
      <c r="H65" s="677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x14ac:dyDescent="0.25">
      <c r="A66" s="11">
        <v>56</v>
      </c>
      <c r="B66" s="671" t="s">
        <v>245</v>
      </c>
      <c r="C66" s="672"/>
      <c r="D66" s="672"/>
      <c r="E66" s="672"/>
      <c r="F66" s="672"/>
      <c r="G66" s="672"/>
      <c r="H66" s="673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675" t="s">
        <v>246</v>
      </c>
      <c r="C67" s="676"/>
      <c r="D67" s="676"/>
      <c r="E67" s="676"/>
      <c r="F67" s="676"/>
      <c r="G67" s="676"/>
      <c r="H67" s="677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675" t="s">
        <v>247</v>
      </c>
      <c r="C68" s="676"/>
      <c r="D68" s="676"/>
      <c r="E68" s="676"/>
      <c r="F68" s="676"/>
      <c r="G68" s="676"/>
      <c r="H68" s="677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675" t="s">
        <v>248</v>
      </c>
      <c r="C69" s="676"/>
      <c r="D69" s="676"/>
      <c r="E69" s="676"/>
      <c r="F69" s="676"/>
      <c r="G69" s="676"/>
      <c r="H69" s="677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675" t="s">
        <v>249</v>
      </c>
      <c r="C70" s="676"/>
      <c r="D70" s="676"/>
      <c r="E70" s="676"/>
      <c r="F70" s="676"/>
      <c r="G70" s="676"/>
      <c r="H70" s="677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675" t="s">
        <v>250</v>
      </c>
      <c r="C71" s="676"/>
      <c r="D71" s="676"/>
      <c r="E71" s="676"/>
      <c r="F71" s="676"/>
      <c r="G71" s="676"/>
      <c r="H71" s="677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675" t="s">
        <v>251</v>
      </c>
      <c r="C72" s="676"/>
      <c r="D72" s="676"/>
      <c r="E72" s="676"/>
      <c r="F72" s="676"/>
      <c r="G72" s="676"/>
      <c r="H72" s="677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675" t="s">
        <v>252</v>
      </c>
      <c r="C73" s="676"/>
      <c r="D73" s="676"/>
      <c r="E73" s="676"/>
      <c r="F73" s="676"/>
      <c r="G73" s="676"/>
      <c r="H73" s="677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675" t="s">
        <v>253</v>
      </c>
      <c r="C74" s="676"/>
      <c r="D74" s="676"/>
      <c r="E74" s="676"/>
      <c r="F74" s="676"/>
      <c r="G74" s="676"/>
      <c r="H74" s="677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671" t="s">
        <v>254</v>
      </c>
      <c r="C75" s="672"/>
      <c r="D75" s="672"/>
      <c r="E75" s="672"/>
      <c r="F75" s="672"/>
      <c r="G75" s="672"/>
      <c r="H75" s="673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675" t="s">
        <v>255</v>
      </c>
      <c r="C76" s="676"/>
      <c r="D76" s="676"/>
      <c r="E76" s="676"/>
      <c r="F76" s="676"/>
      <c r="G76" s="676"/>
      <c r="H76" s="677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675" t="s">
        <v>256</v>
      </c>
      <c r="C77" s="676"/>
      <c r="D77" s="676"/>
      <c r="E77" s="676"/>
      <c r="F77" s="676"/>
      <c r="G77" s="676"/>
      <c r="H77" s="677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675" t="s">
        <v>257</v>
      </c>
      <c r="C78" s="676"/>
      <c r="D78" s="676"/>
      <c r="E78" s="676"/>
      <c r="F78" s="676"/>
      <c r="G78" s="676"/>
      <c r="H78" s="677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675" t="s">
        <v>31</v>
      </c>
      <c r="C79" s="676"/>
      <c r="D79" s="676"/>
      <c r="E79" s="676"/>
      <c r="F79" s="676"/>
      <c r="G79" s="676"/>
      <c r="H79" s="677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675" t="s">
        <v>258</v>
      </c>
      <c r="C80" s="676"/>
      <c r="D80" s="676"/>
      <c r="E80" s="676"/>
      <c r="F80" s="676"/>
      <c r="G80" s="676"/>
      <c r="H80" s="677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675" t="s">
        <v>259</v>
      </c>
      <c r="C81" s="676"/>
      <c r="D81" s="676"/>
      <c r="E81" s="676"/>
      <c r="F81" s="676"/>
      <c r="G81" s="676"/>
      <c r="H81" s="677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675" t="s">
        <v>260</v>
      </c>
      <c r="C82" s="676"/>
      <c r="D82" s="676"/>
      <c r="E82" s="676"/>
      <c r="F82" s="676"/>
      <c r="G82" s="676"/>
      <c r="H82" s="677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675" t="s">
        <v>30</v>
      </c>
      <c r="C83" s="676"/>
      <c r="D83" s="676"/>
      <c r="E83" s="676"/>
      <c r="F83" s="676"/>
      <c r="G83" s="676"/>
      <c r="H83" s="677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675" t="s">
        <v>261</v>
      </c>
      <c r="C84" s="676"/>
      <c r="D84" s="676"/>
      <c r="E84" s="676"/>
      <c r="F84" s="676"/>
      <c r="G84" s="676"/>
      <c r="H84" s="677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689" t="s">
        <v>262</v>
      </c>
      <c r="C85" s="690"/>
      <c r="D85" s="690"/>
      <c r="E85" s="690"/>
      <c r="F85" s="690"/>
      <c r="G85" s="690"/>
      <c r="H85" s="691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675" t="s">
        <v>263</v>
      </c>
      <c r="C86" s="676"/>
      <c r="D86" s="676"/>
      <c r="E86" s="676"/>
      <c r="F86" s="676"/>
      <c r="G86" s="676"/>
      <c r="H86" s="677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675" t="s">
        <v>264</v>
      </c>
      <c r="C87" s="676"/>
      <c r="D87" s="676"/>
      <c r="E87" s="676"/>
      <c r="F87" s="676"/>
      <c r="G87" s="676"/>
      <c r="H87" s="677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675" t="s">
        <v>265</v>
      </c>
      <c r="C88" s="676"/>
      <c r="D88" s="676"/>
      <c r="E88" s="676"/>
      <c r="F88" s="676"/>
      <c r="G88" s="676"/>
      <c r="H88" s="677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F3:G3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52" zoomScale="90" zoomScaleNormal="90" workbookViewId="0">
      <selection activeCell="R63" sqref="R63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285156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0.7109375" style="28" customWidth="1"/>
    <col min="19" max="20" width="11.7109375" style="1" customWidth="1"/>
    <col min="21" max="16384" width="9.140625" style="1"/>
  </cols>
  <sheetData>
    <row r="1" spans="1:20" ht="35.1" customHeight="1" x14ac:dyDescent="0.25">
      <c r="A1" s="687" t="s">
        <v>240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79</v>
      </c>
      <c r="B3" s="679"/>
      <c r="C3" s="679"/>
      <c r="D3" s="679" t="s">
        <v>141</v>
      </c>
      <c r="E3" s="679"/>
      <c r="F3" s="679" t="s">
        <v>141</v>
      </c>
      <c r="G3" s="679"/>
      <c r="H3" s="17">
        <v>1470</v>
      </c>
      <c r="I3" s="678" t="s">
        <v>142</v>
      </c>
      <c r="J3" s="678"/>
      <c r="K3" s="678" t="s">
        <v>143</v>
      </c>
      <c r="L3" s="678"/>
      <c r="M3" s="684" t="s">
        <v>144</v>
      </c>
      <c r="N3" s="684"/>
      <c r="O3" s="679" t="s">
        <v>141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 t="s">
        <v>145</v>
      </c>
      <c r="G4" s="679"/>
      <c r="H4" s="17">
        <v>810</v>
      </c>
      <c r="I4" s="678" t="s">
        <v>146</v>
      </c>
      <c r="J4" s="678"/>
      <c r="K4" s="678" t="s">
        <v>147</v>
      </c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 t="s">
        <v>148</v>
      </c>
      <c r="G5" s="679"/>
      <c r="H5" s="17">
        <v>790</v>
      </c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 t="s">
        <v>149</v>
      </c>
      <c r="G6" s="679"/>
      <c r="H6" s="17">
        <v>260</v>
      </c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 t="s">
        <v>150</v>
      </c>
      <c r="G7" s="679"/>
      <c r="H7" s="17">
        <v>180</v>
      </c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16.5" x14ac:dyDescent="0.3">
      <c r="A8" s="679"/>
      <c r="B8" s="679"/>
      <c r="C8" s="679"/>
      <c r="D8" s="679"/>
      <c r="E8" s="679"/>
      <c r="F8" s="679" t="s">
        <v>151</v>
      </c>
      <c r="G8" s="679"/>
      <c r="H8" s="17">
        <v>138</v>
      </c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70.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customHeight="1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7"/>
      <c r="S11" s="21"/>
      <c r="T11" s="21"/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4" t="s">
        <v>267</v>
      </c>
      <c r="J12" s="4"/>
      <c r="K12" s="4"/>
      <c r="L12" s="4"/>
      <c r="M12" s="4"/>
      <c r="N12" s="4"/>
      <c r="O12" s="4"/>
      <c r="P12" s="4"/>
      <c r="Q12" s="4">
        <v>700</v>
      </c>
      <c r="R12" s="26"/>
      <c r="S12" s="4">
        <f>Q12</f>
        <v>700</v>
      </c>
      <c r="T12" s="4">
        <f>S12/12</f>
        <v>58.333333333333336</v>
      </c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26"/>
      <c r="S13" s="4"/>
      <c r="T13" s="4"/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26"/>
      <c r="S14" s="4"/>
      <c r="T14" s="4"/>
    </row>
    <row r="15" spans="1:20" ht="16.5" x14ac:dyDescent="0.25">
      <c r="A15" s="11">
        <v>5</v>
      </c>
      <c r="B15" s="674" t="s">
        <v>95</v>
      </c>
      <c r="C15" s="674"/>
      <c r="D15" s="674"/>
      <c r="E15" s="674"/>
      <c r="F15" s="674"/>
      <c r="G15" s="674"/>
      <c r="H15" s="674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26"/>
      <c r="S15" s="4"/>
      <c r="T15" s="4"/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26"/>
      <c r="S16" s="4"/>
      <c r="T16" s="4"/>
    </row>
    <row r="17" spans="1:20" ht="16.5" customHeight="1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5"/>
      <c r="J17" s="21"/>
      <c r="K17" s="21"/>
      <c r="L17" s="21"/>
      <c r="M17" s="21"/>
      <c r="N17" s="21"/>
      <c r="O17" s="21"/>
      <c r="P17" s="21"/>
      <c r="Q17" s="21"/>
      <c r="R17" s="27"/>
      <c r="S17" s="21"/>
      <c r="T17" s="21"/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4" t="s">
        <v>267</v>
      </c>
      <c r="J18" s="4">
        <v>20</v>
      </c>
      <c r="K18" s="4">
        <v>20</v>
      </c>
      <c r="L18" s="4">
        <v>20</v>
      </c>
      <c r="M18" s="4">
        <v>20</v>
      </c>
      <c r="N18" s="4">
        <v>20</v>
      </c>
      <c r="O18" s="4">
        <v>20</v>
      </c>
      <c r="P18" s="4">
        <v>20</v>
      </c>
      <c r="Q18" s="4">
        <v>140</v>
      </c>
      <c r="R18" s="26"/>
      <c r="S18" s="4">
        <f>Q18</f>
        <v>140</v>
      </c>
      <c r="T18" s="4">
        <f>S18/7</f>
        <v>20</v>
      </c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26"/>
      <c r="S19" s="4">
        <v>70</v>
      </c>
      <c r="T19" s="4">
        <f>S19/7</f>
        <v>10</v>
      </c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26"/>
      <c r="S20" s="4"/>
      <c r="T20" s="4">
        <f t="shared" ref="T20:T59" si="0">S20/7</f>
        <v>0</v>
      </c>
    </row>
    <row r="21" spans="1:20" ht="16.5" customHeight="1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5"/>
      <c r="J21" s="21"/>
      <c r="K21" s="21"/>
      <c r="L21" s="21"/>
      <c r="M21" s="21"/>
      <c r="N21" s="21"/>
      <c r="O21" s="21"/>
      <c r="P21" s="21"/>
      <c r="Q21" s="21"/>
      <c r="R21" s="27"/>
      <c r="S21" s="21"/>
      <c r="T21" s="4">
        <f t="shared" si="0"/>
        <v>0</v>
      </c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15" t="s">
        <v>4</v>
      </c>
      <c r="J22" s="4">
        <v>1</v>
      </c>
      <c r="K22" s="4">
        <v>1</v>
      </c>
      <c r="L22" s="4">
        <v>1</v>
      </c>
      <c r="M22" s="4">
        <v>1</v>
      </c>
      <c r="N22" s="4">
        <v>1</v>
      </c>
      <c r="O22" s="4">
        <v>1</v>
      </c>
      <c r="P22" s="4">
        <v>1</v>
      </c>
      <c r="Q22" s="4">
        <v>7</v>
      </c>
      <c r="R22" s="8">
        <v>7</v>
      </c>
      <c r="S22" s="4">
        <f>Q22*R22</f>
        <v>49</v>
      </c>
      <c r="T22" s="4">
        <f t="shared" si="0"/>
        <v>7</v>
      </c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4">
        <f t="shared" si="0"/>
        <v>0.7142857142857143</v>
      </c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15" t="s">
        <v>4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7</v>
      </c>
      <c r="R24" s="8">
        <v>0.6</v>
      </c>
      <c r="S24" s="4">
        <f t="shared" si="1"/>
        <v>4.2</v>
      </c>
      <c r="T24" s="4">
        <f t="shared" si="0"/>
        <v>0.6</v>
      </c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1"/>
        <v>0</v>
      </c>
      <c r="T25" s="4">
        <f t="shared" si="0"/>
        <v>0</v>
      </c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15" t="s">
        <v>4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7</v>
      </c>
      <c r="R26" s="8">
        <v>0.7</v>
      </c>
      <c r="S26" s="4">
        <f t="shared" si="1"/>
        <v>4.8999999999999995</v>
      </c>
      <c r="T26" s="4">
        <f t="shared" si="0"/>
        <v>0.7</v>
      </c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15" t="s">
        <v>4</v>
      </c>
      <c r="J27" s="4">
        <v>2</v>
      </c>
      <c r="K27" s="4">
        <v>2</v>
      </c>
      <c r="L27" s="4">
        <v>2</v>
      </c>
      <c r="M27" s="4">
        <v>2</v>
      </c>
      <c r="N27" s="4">
        <v>2</v>
      </c>
      <c r="O27" s="4">
        <v>2</v>
      </c>
      <c r="P27" s="4">
        <v>2</v>
      </c>
      <c r="Q27" s="4">
        <v>14</v>
      </c>
      <c r="R27" s="8">
        <v>1.9</v>
      </c>
      <c r="S27" s="4">
        <f t="shared" si="1"/>
        <v>26.599999999999998</v>
      </c>
      <c r="T27" s="4">
        <f t="shared" si="0"/>
        <v>3.8</v>
      </c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15" t="s">
        <v>4</v>
      </c>
      <c r="J28" s="4">
        <v>1</v>
      </c>
      <c r="K28" s="4"/>
      <c r="L28" s="4">
        <v>1</v>
      </c>
      <c r="M28" s="4"/>
      <c r="N28" s="4">
        <v>1</v>
      </c>
      <c r="O28" s="4"/>
      <c r="P28" s="4">
        <v>1</v>
      </c>
      <c r="Q28" s="4">
        <v>4</v>
      </c>
      <c r="R28" s="8">
        <v>6.75</v>
      </c>
      <c r="S28" s="4">
        <f t="shared" si="1"/>
        <v>27</v>
      </c>
      <c r="T28" s="4">
        <f t="shared" si="0"/>
        <v>3.8571428571428572</v>
      </c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15" t="s">
        <v>4</v>
      </c>
      <c r="J29" s="4">
        <v>1</v>
      </c>
      <c r="K29" s="4"/>
      <c r="L29" s="4"/>
      <c r="M29" s="4"/>
      <c r="N29" s="4"/>
      <c r="O29" s="4"/>
      <c r="P29" s="4"/>
      <c r="Q29" s="4">
        <v>1</v>
      </c>
      <c r="R29" s="8">
        <v>1.5</v>
      </c>
      <c r="S29" s="4">
        <f t="shared" si="1"/>
        <v>1.5</v>
      </c>
      <c r="T29" s="4">
        <f t="shared" si="0"/>
        <v>0.21428571428571427</v>
      </c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15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>
        <f t="shared" si="1"/>
        <v>15</v>
      </c>
      <c r="T30" s="4">
        <f t="shared" si="0"/>
        <v>2.1428571428571428</v>
      </c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1"/>
        <v>1</v>
      </c>
      <c r="T31" s="4">
        <f t="shared" si="0"/>
        <v>0.14285714285714285</v>
      </c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1"/>
        <v>0</v>
      </c>
      <c r="T32" s="4">
        <f t="shared" si="0"/>
        <v>0</v>
      </c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>
        <f t="shared" si="0"/>
        <v>0</v>
      </c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0"/>
        <v>0</v>
      </c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1"/>
        <v>0</v>
      </c>
      <c r="T35" s="4">
        <f t="shared" si="0"/>
        <v>0</v>
      </c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>
        <f t="shared" si="0"/>
        <v>0</v>
      </c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0"/>
        <v>0</v>
      </c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>
        <f t="shared" si="0"/>
        <v>0</v>
      </c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1"/>
        <v>0</v>
      </c>
      <c r="T39" s="4">
        <f t="shared" si="0"/>
        <v>0</v>
      </c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0"/>
        <v>0</v>
      </c>
    </row>
    <row r="41" spans="1:20" ht="16.5" customHeight="1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0"/>
        <v>0</v>
      </c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15" t="s">
        <v>4</v>
      </c>
      <c r="J42" s="4">
        <v>6</v>
      </c>
      <c r="K42" s="4">
        <v>6</v>
      </c>
      <c r="L42" s="4">
        <v>6</v>
      </c>
      <c r="M42" s="4"/>
      <c r="N42" s="4">
        <v>6</v>
      </c>
      <c r="O42" s="4"/>
      <c r="P42" s="4">
        <v>6</v>
      </c>
      <c r="Q42" s="4">
        <v>30</v>
      </c>
      <c r="R42" s="8">
        <v>0.1</v>
      </c>
      <c r="S42" s="4">
        <f>Q42*R42</f>
        <v>3</v>
      </c>
      <c r="T42" s="4">
        <f t="shared" si="0"/>
        <v>0.42857142857142855</v>
      </c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15" t="s">
        <v>4</v>
      </c>
      <c r="J43" s="4">
        <v>6</v>
      </c>
      <c r="K43" s="4"/>
      <c r="L43" s="4"/>
      <c r="M43" s="4"/>
      <c r="N43" s="4"/>
      <c r="O43" s="4"/>
      <c r="P43" s="4"/>
      <c r="Q43" s="4">
        <v>6</v>
      </c>
      <c r="R43" s="8">
        <v>1.9</v>
      </c>
      <c r="S43" s="4">
        <f t="shared" ref="S43:S59" si="2">Q43*R43</f>
        <v>11.399999999999999</v>
      </c>
      <c r="T43" s="4">
        <f t="shared" si="0"/>
        <v>1.6285714285714283</v>
      </c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15" t="s">
        <v>4</v>
      </c>
      <c r="J44" s="4"/>
      <c r="K44" s="4"/>
      <c r="L44" s="4"/>
      <c r="M44" s="4"/>
      <c r="N44" s="4"/>
      <c r="O44" s="4"/>
      <c r="P44" s="4"/>
      <c r="Q44" s="4"/>
      <c r="R44" s="8">
        <v>6</v>
      </c>
      <c r="S44" s="4">
        <f t="shared" si="2"/>
        <v>0</v>
      </c>
      <c r="T44" s="4">
        <f t="shared" si="0"/>
        <v>0</v>
      </c>
    </row>
    <row r="45" spans="1:20" ht="16.5" x14ac:dyDescent="0.25">
      <c r="A45" s="11">
        <v>35</v>
      </c>
      <c r="B45" s="674" t="s">
        <v>64</v>
      </c>
      <c r="C45" s="674"/>
      <c r="D45" s="674"/>
      <c r="E45" s="674"/>
      <c r="F45" s="674"/>
      <c r="G45" s="674"/>
      <c r="H45" s="674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>
        <f t="shared" si="0"/>
        <v>0</v>
      </c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15" t="s">
        <v>4</v>
      </c>
      <c r="J46" s="4">
        <v>3</v>
      </c>
      <c r="K46" s="4"/>
      <c r="L46" s="4"/>
      <c r="M46" s="4"/>
      <c r="N46" s="4"/>
      <c r="O46" s="4"/>
      <c r="P46" s="4"/>
      <c r="Q46" s="4">
        <v>3</v>
      </c>
      <c r="R46" s="8">
        <v>2</v>
      </c>
      <c r="S46" s="4">
        <f t="shared" si="2"/>
        <v>6</v>
      </c>
      <c r="T46" s="4">
        <f t="shared" si="0"/>
        <v>0.8571428571428571</v>
      </c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15" t="s">
        <v>4</v>
      </c>
      <c r="J47" s="4">
        <v>2</v>
      </c>
      <c r="K47" s="4"/>
      <c r="L47" s="4"/>
      <c r="M47" s="4"/>
      <c r="N47" s="4"/>
      <c r="O47" s="4"/>
      <c r="P47" s="4"/>
      <c r="Q47" s="4">
        <v>2</v>
      </c>
      <c r="R47" s="8">
        <v>0.8</v>
      </c>
      <c r="S47" s="4">
        <f t="shared" si="2"/>
        <v>1.6</v>
      </c>
      <c r="T47" s="4">
        <f t="shared" si="0"/>
        <v>0.22857142857142859</v>
      </c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15" t="s">
        <v>4</v>
      </c>
      <c r="J48" s="4">
        <v>5</v>
      </c>
      <c r="K48" s="4"/>
      <c r="L48" s="4"/>
      <c r="M48" s="4"/>
      <c r="N48" s="4"/>
      <c r="O48" s="4"/>
      <c r="P48" s="4"/>
      <c r="Q48" s="4">
        <v>5</v>
      </c>
      <c r="R48" s="8">
        <v>0.15</v>
      </c>
      <c r="S48" s="4">
        <f t="shared" si="2"/>
        <v>0.75</v>
      </c>
      <c r="T48" s="4">
        <f t="shared" si="0"/>
        <v>0.10714285714285714</v>
      </c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>
        <f t="shared" si="2"/>
        <v>0.6</v>
      </c>
      <c r="T49" s="4">
        <f t="shared" si="0"/>
        <v>8.5714285714285715E-2</v>
      </c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15" t="s">
        <v>4</v>
      </c>
      <c r="J50" s="4">
        <v>2</v>
      </c>
      <c r="K50" s="4"/>
      <c r="L50" s="4"/>
      <c r="M50" s="4"/>
      <c r="N50" s="4"/>
      <c r="O50" s="4"/>
      <c r="P50" s="4"/>
      <c r="Q50" s="4">
        <v>2</v>
      </c>
      <c r="R50" s="8">
        <v>1.5</v>
      </c>
      <c r="S50" s="4">
        <f t="shared" si="2"/>
        <v>3</v>
      </c>
      <c r="T50" s="4">
        <f t="shared" si="0"/>
        <v>0.42857142857142855</v>
      </c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15" t="s">
        <v>4</v>
      </c>
      <c r="J51" s="4">
        <v>500</v>
      </c>
      <c r="K51" s="4"/>
      <c r="L51" s="4">
        <v>500</v>
      </c>
      <c r="M51" s="4"/>
      <c r="N51" s="4"/>
      <c r="O51" s="4">
        <v>500</v>
      </c>
      <c r="P51" s="4"/>
      <c r="Q51" s="4">
        <f>SUM(J51:P51)</f>
        <v>1500</v>
      </c>
      <c r="R51" s="8">
        <f>5.8/500</f>
        <v>1.1599999999999999E-2</v>
      </c>
      <c r="S51" s="4">
        <f t="shared" si="2"/>
        <v>17.399999999999999</v>
      </c>
      <c r="T51" s="4">
        <f t="shared" si="0"/>
        <v>2.4857142857142853</v>
      </c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0"/>
        <v>0</v>
      </c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15" t="s">
        <v>4</v>
      </c>
      <c r="J53" s="4"/>
      <c r="K53" s="4"/>
      <c r="L53" s="4"/>
      <c r="M53" s="4"/>
      <c r="N53" s="4"/>
      <c r="O53" s="4"/>
      <c r="P53" s="4"/>
      <c r="Q53" s="4"/>
      <c r="R53" s="8">
        <v>0.1</v>
      </c>
      <c r="S53" s="4">
        <f t="shared" si="2"/>
        <v>0</v>
      </c>
      <c r="T53" s="4">
        <f t="shared" si="0"/>
        <v>0</v>
      </c>
    </row>
    <row r="54" spans="1:20" ht="16.5" x14ac:dyDescent="0.25">
      <c r="A54" s="11">
        <v>44</v>
      </c>
      <c r="B54" s="674" t="s">
        <v>73</v>
      </c>
      <c r="C54" s="674"/>
      <c r="D54" s="674"/>
      <c r="E54" s="674"/>
      <c r="F54" s="674"/>
      <c r="G54" s="674"/>
      <c r="H54" s="674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2"/>
        <v>0</v>
      </c>
      <c r="T54" s="4">
        <f t="shared" si="0"/>
        <v>0</v>
      </c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2"/>
        <v>0</v>
      </c>
      <c r="T55" s="4">
        <f t="shared" si="0"/>
        <v>0</v>
      </c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>
        <f t="shared" si="0"/>
        <v>0</v>
      </c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>
        <f t="shared" si="0"/>
        <v>0</v>
      </c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0"/>
        <v>0</v>
      </c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0"/>
        <v>0</v>
      </c>
    </row>
    <row r="60" spans="1:20" ht="16.5" customHeight="1" x14ac:dyDescent="0.25">
      <c r="A60" s="11">
        <v>50</v>
      </c>
      <c r="B60" s="685" t="s">
        <v>271</v>
      </c>
      <c r="C60" s="685"/>
      <c r="D60" s="685"/>
      <c r="E60" s="685"/>
      <c r="F60" s="685"/>
      <c r="G60" s="685"/>
      <c r="H60" s="685"/>
      <c r="I60" s="25"/>
      <c r="J60" s="21"/>
      <c r="K60" s="21"/>
      <c r="L60" s="21"/>
      <c r="M60" s="21"/>
      <c r="N60" s="21"/>
      <c r="O60" s="21"/>
      <c r="P60" s="21"/>
      <c r="Q60" s="21"/>
      <c r="R60" s="27"/>
      <c r="S60" s="21"/>
      <c r="T60" s="21"/>
    </row>
    <row r="61" spans="1:20" ht="16.5" x14ac:dyDescent="0.25">
      <c r="A61" s="11">
        <v>51</v>
      </c>
      <c r="B61" s="674" t="s">
        <v>241</v>
      </c>
      <c r="C61" s="674"/>
      <c r="D61" s="674"/>
      <c r="E61" s="674"/>
      <c r="F61" s="674"/>
      <c r="G61" s="674"/>
      <c r="H61" s="674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674" t="s">
        <v>266</v>
      </c>
      <c r="C62" s="674"/>
      <c r="D62" s="674"/>
      <c r="E62" s="674"/>
      <c r="F62" s="674"/>
      <c r="G62" s="674"/>
      <c r="H62" s="674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>
        <f>S62</f>
        <v>400</v>
      </c>
    </row>
    <row r="63" spans="1:20" ht="16.5" x14ac:dyDescent="0.25">
      <c r="A63" s="11">
        <v>53</v>
      </c>
      <c r="B63" s="674" t="s">
        <v>272</v>
      </c>
      <c r="C63" s="674"/>
      <c r="D63" s="674"/>
      <c r="E63" s="674"/>
      <c r="F63" s="674"/>
      <c r="G63" s="674"/>
      <c r="H63" s="674"/>
      <c r="I63" s="24" t="s">
        <v>267</v>
      </c>
      <c r="J63" s="4"/>
      <c r="K63" s="4"/>
      <c r="L63" s="4"/>
      <c r="M63" s="4"/>
      <c r="N63" s="4"/>
      <c r="O63" s="4"/>
      <c r="P63" s="4"/>
      <c r="Q63" s="4">
        <v>3</v>
      </c>
      <c r="R63" s="10">
        <v>130</v>
      </c>
      <c r="S63" s="4">
        <f>Q63*R63</f>
        <v>390</v>
      </c>
      <c r="T63" s="4">
        <f>S63</f>
        <v>390</v>
      </c>
    </row>
    <row r="64" spans="1:20" ht="16.5" x14ac:dyDescent="0.25">
      <c r="A64" s="11">
        <v>54</v>
      </c>
      <c r="B64" s="674" t="s">
        <v>273</v>
      </c>
      <c r="C64" s="674"/>
      <c r="D64" s="674"/>
      <c r="E64" s="674"/>
      <c r="F64" s="674"/>
      <c r="G64" s="674"/>
      <c r="H64" s="674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400</v>
      </c>
      <c r="S64" s="4">
        <f>Q64*R64</f>
        <v>400</v>
      </c>
      <c r="T64" s="4">
        <f>S64</f>
        <v>400</v>
      </c>
    </row>
    <row r="65" spans="1:20" ht="16.5" x14ac:dyDescent="0.25">
      <c r="A65" s="11">
        <v>55</v>
      </c>
      <c r="B65" s="674"/>
      <c r="C65" s="674"/>
      <c r="D65" s="674"/>
      <c r="E65" s="674"/>
      <c r="F65" s="674"/>
      <c r="G65" s="674"/>
      <c r="H65" s="674"/>
      <c r="I65" s="24"/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customHeight="1" x14ac:dyDescent="0.25">
      <c r="A66" s="11">
        <v>56</v>
      </c>
      <c r="B66" s="685" t="s">
        <v>245</v>
      </c>
      <c r="C66" s="685"/>
      <c r="D66" s="685"/>
      <c r="E66" s="685"/>
      <c r="F66" s="685"/>
      <c r="G66" s="685"/>
      <c r="H66" s="685"/>
      <c r="I66" s="25"/>
      <c r="J66" s="21"/>
      <c r="K66" s="21"/>
      <c r="L66" s="21"/>
      <c r="M66" s="21"/>
      <c r="N66" s="21"/>
      <c r="O66" s="21"/>
      <c r="P66" s="21"/>
      <c r="Q66" s="21"/>
      <c r="R66" s="27"/>
      <c r="S66" s="21"/>
      <c r="T66" s="21"/>
    </row>
    <row r="67" spans="1:20" ht="16.5" x14ac:dyDescent="0.25">
      <c r="A67" s="11">
        <v>57</v>
      </c>
      <c r="B67" s="674" t="s">
        <v>246</v>
      </c>
      <c r="C67" s="674"/>
      <c r="D67" s="674"/>
      <c r="E67" s="674"/>
      <c r="F67" s="674"/>
      <c r="G67" s="674"/>
      <c r="H67" s="674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674" t="s">
        <v>247</v>
      </c>
      <c r="C68" s="674"/>
      <c r="D68" s="674"/>
      <c r="E68" s="674"/>
      <c r="F68" s="674"/>
      <c r="G68" s="674"/>
      <c r="H68" s="674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674" t="s">
        <v>248</v>
      </c>
      <c r="C69" s="674"/>
      <c r="D69" s="674"/>
      <c r="E69" s="674"/>
      <c r="F69" s="674"/>
      <c r="G69" s="674"/>
      <c r="H69" s="674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674" t="s">
        <v>249</v>
      </c>
      <c r="C70" s="674"/>
      <c r="D70" s="674"/>
      <c r="E70" s="674"/>
      <c r="F70" s="674"/>
      <c r="G70" s="674"/>
      <c r="H70" s="674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674" t="s">
        <v>250</v>
      </c>
      <c r="C71" s="674"/>
      <c r="D71" s="674"/>
      <c r="E71" s="674"/>
      <c r="F71" s="674"/>
      <c r="G71" s="674"/>
      <c r="H71" s="674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674" t="s">
        <v>251</v>
      </c>
      <c r="C72" s="674"/>
      <c r="D72" s="674"/>
      <c r="E72" s="674"/>
      <c r="F72" s="674"/>
      <c r="G72" s="674"/>
      <c r="H72" s="674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674" t="s">
        <v>252</v>
      </c>
      <c r="C73" s="674"/>
      <c r="D73" s="674"/>
      <c r="E73" s="674"/>
      <c r="F73" s="674"/>
      <c r="G73" s="674"/>
      <c r="H73" s="674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674" t="s">
        <v>253</v>
      </c>
      <c r="C74" s="674"/>
      <c r="D74" s="674"/>
      <c r="E74" s="674"/>
      <c r="F74" s="674"/>
      <c r="G74" s="674"/>
      <c r="H74" s="674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685" t="s">
        <v>254</v>
      </c>
      <c r="C75" s="685"/>
      <c r="D75" s="685"/>
      <c r="E75" s="685"/>
      <c r="F75" s="685"/>
      <c r="G75" s="685"/>
      <c r="H75" s="685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674" t="s">
        <v>255</v>
      </c>
      <c r="C76" s="674"/>
      <c r="D76" s="674"/>
      <c r="E76" s="674"/>
      <c r="F76" s="674"/>
      <c r="G76" s="674"/>
      <c r="H76" s="674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674" t="s">
        <v>256</v>
      </c>
      <c r="C77" s="674"/>
      <c r="D77" s="674"/>
      <c r="E77" s="674"/>
      <c r="F77" s="674"/>
      <c r="G77" s="674"/>
      <c r="H77" s="674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674" t="s">
        <v>257</v>
      </c>
      <c r="C78" s="674"/>
      <c r="D78" s="674"/>
      <c r="E78" s="674"/>
      <c r="F78" s="674"/>
      <c r="G78" s="674"/>
      <c r="H78" s="674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674" t="s">
        <v>31</v>
      </c>
      <c r="C79" s="674"/>
      <c r="D79" s="674"/>
      <c r="E79" s="674"/>
      <c r="F79" s="674"/>
      <c r="G79" s="674"/>
      <c r="H79" s="674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674" t="s">
        <v>258</v>
      </c>
      <c r="C80" s="674"/>
      <c r="D80" s="674"/>
      <c r="E80" s="674"/>
      <c r="F80" s="674"/>
      <c r="G80" s="674"/>
      <c r="H80" s="674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674" t="s">
        <v>259</v>
      </c>
      <c r="C81" s="674"/>
      <c r="D81" s="674"/>
      <c r="E81" s="674"/>
      <c r="F81" s="674"/>
      <c r="G81" s="674"/>
      <c r="H81" s="674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674" t="s">
        <v>260</v>
      </c>
      <c r="C82" s="674"/>
      <c r="D82" s="674"/>
      <c r="E82" s="674"/>
      <c r="F82" s="674"/>
      <c r="G82" s="674"/>
      <c r="H82" s="674"/>
      <c r="I82" s="15" t="s">
        <v>4</v>
      </c>
      <c r="J82" s="4"/>
      <c r="K82" s="4"/>
      <c r="L82" s="4"/>
      <c r="M82" s="4"/>
      <c r="N82" s="4"/>
      <c r="O82" s="4"/>
      <c r="P82" s="4"/>
      <c r="Q82" s="4">
        <v>1</v>
      </c>
      <c r="R82" s="26">
        <v>40</v>
      </c>
      <c r="S82" s="4">
        <f t="shared" ref="S82:S87" si="3">Q82*R82</f>
        <v>40</v>
      </c>
      <c r="T82" s="4"/>
    </row>
    <row r="83" spans="1:20" ht="16.5" x14ac:dyDescent="0.25">
      <c r="A83" s="11">
        <v>73</v>
      </c>
      <c r="B83" s="674" t="s">
        <v>30</v>
      </c>
      <c r="C83" s="674"/>
      <c r="D83" s="674"/>
      <c r="E83" s="674"/>
      <c r="F83" s="674"/>
      <c r="G83" s="674"/>
      <c r="H83" s="674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3"/>
        <v>1.5</v>
      </c>
      <c r="T83" s="4"/>
    </row>
    <row r="84" spans="1:20" ht="16.5" x14ac:dyDescent="0.25">
      <c r="A84" s="11">
        <v>74</v>
      </c>
      <c r="B84" s="674" t="s">
        <v>261</v>
      </c>
      <c r="C84" s="674"/>
      <c r="D84" s="674"/>
      <c r="E84" s="674"/>
      <c r="F84" s="674"/>
      <c r="G84" s="674"/>
      <c r="H84" s="674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 x14ac:dyDescent="0.25">
      <c r="A85" s="11">
        <v>75</v>
      </c>
      <c r="B85" s="686" t="s">
        <v>262</v>
      </c>
      <c r="C85" s="686"/>
      <c r="D85" s="686"/>
      <c r="E85" s="686"/>
      <c r="F85" s="686"/>
      <c r="G85" s="686"/>
      <c r="H85" s="686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674" t="s">
        <v>263</v>
      </c>
      <c r="C86" s="674"/>
      <c r="D86" s="674"/>
      <c r="E86" s="674"/>
      <c r="F86" s="674"/>
      <c r="G86" s="674"/>
      <c r="H86" s="674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674" t="s">
        <v>264</v>
      </c>
      <c r="C87" s="674"/>
      <c r="D87" s="674"/>
      <c r="E87" s="674"/>
      <c r="F87" s="674"/>
      <c r="G87" s="674"/>
      <c r="H87" s="674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3"/>
        <v>20</v>
      </c>
      <c r="T87" s="4"/>
    </row>
    <row r="88" spans="1:20" ht="16.5" x14ac:dyDescent="0.25">
      <c r="A88" s="11">
        <v>78</v>
      </c>
      <c r="B88" s="674" t="s">
        <v>265</v>
      </c>
      <c r="C88" s="674"/>
      <c r="D88" s="674"/>
      <c r="E88" s="674"/>
      <c r="F88" s="674"/>
      <c r="G88" s="674"/>
      <c r="H88" s="674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R9:R10"/>
    <mergeCell ref="S9:S10"/>
    <mergeCell ref="A1:T1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52" zoomScale="90" zoomScaleNormal="90" workbookViewId="0">
      <selection activeCell="B61" sqref="B61:H61"/>
    </sheetView>
  </sheetViews>
  <sheetFormatPr defaultColWidth="9.140625" defaultRowHeight="15" x14ac:dyDescent="0.25"/>
  <cols>
    <col min="1" max="1" width="5.7109375" style="19" customWidth="1"/>
    <col min="2" max="2" width="10.140625" style="1" customWidth="1"/>
    <col min="3" max="3" width="11.28515625" style="1" customWidth="1"/>
    <col min="4" max="7" width="9.140625" style="1"/>
    <col min="8" max="8" width="9.285156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4" style="1" customWidth="1"/>
    <col min="19" max="19" width="13.5703125" style="1" customWidth="1"/>
    <col min="20" max="20" width="13.28515625" style="1" customWidth="1"/>
    <col min="21" max="16384" width="9.140625" style="1"/>
  </cols>
  <sheetData>
    <row r="1" spans="1:20" ht="35.1" customHeight="1" thickBot="1" x14ac:dyDescent="0.3">
      <c r="A1" s="687" t="s">
        <v>240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</row>
    <row r="2" spans="1:20" s="2" customFormat="1" ht="65.25" customHeight="1" thickBot="1" x14ac:dyDescent="0.3">
      <c r="A2" s="704" t="s">
        <v>7</v>
      </c>
      <c r="B2" s="705"/>
      <c r="C2" s="706"/>
      <c r="D2" s="707" t="s">
        <v>8</v>
      </c>
      <c r="E2" s="706"/>
      <c r="F2" s="707" t="s">
        <v>9</v>
      </c>
      <c r="G2" s="706"/>
      <c r="H2" s="13" t="s">
        <v>10</v>
      </c>
      <c r="I2" s="693" t="s">
        <v>11</v>
      </c>
      <c r="J2" s="693"/>
      <c r="K2" s="693" t="s">
        <v>12</v>
      </c>
      <c r="L2" s="693"/>
      <c r="M2" s="693" t="s">
        <v>13</v>
      </c>
      <c r="N2" s="693"/>
      <c r="O2" s="693" t="s">
        <v>5</v>
      </c>
      <c r="P2" s="707"/>
      <c r="Q2" s="692" t="s">
        <v>14</v>
      </c>
      <c r="R2" s="693"/>
      <c r="S2" s="693"/>
      <c r="T2" s="694"/>
    </row>
    <row r="3" spans="1:20" ht="17.25" thickBot="1" x14ac:dyDescent="0.35">
      <c r="A3" s="719" t="s">
        <v>79</v>
      </c>
      <c r="B3" s="720"/>
      <c r="C3" s="721"/>
      <c r="D3" s="711" t="s">
        <v>152</v>
      </c>
      <c r="E3" s="725"/>
      <c r="F3" s="712" t="s">
        <v>153</v>
      </c>
      <c r="G3" s="715"/>
      <c r="H3" s="16">
        <v>868</v>
      </c>
      <c r="I3" s="678" t="s">
        <v>154</v>
      </c>
      <c r="J3" s="678"/>
      <c r="K3" s="678" t="s">
        <v>155</v>
      </c>
      <c r="L3" s="678"/>
      <c r="M3" s="708" t="s">
        <v>156</v>
      </c>
      <c r="N3" s="708"/>
      <c r="O3" s="710" t="s">
        <v>152</v>
      </c>
      <c r="P3" s="711"/>
      <c r="Q3" s="695"/>
      <c r="R3" s="696"/>
      <c r="S3" s="696"/>
      <c r="T3" s="697"/>
    </row>
    <row r="4" spans="1:20" ht="16.5" x14ac:dyDescent="0.3">
      <c r="A4" s="722"/>
      <c r="B4" s="723"/>
      <c r="C4" s="724"/>
      <c r="D4" s="712"/>
      <c r="E4" s="715"/>
      <c r="F4" s="712"/>
      <c r="G4" s="715"/>
      <c r="H4" s="14"/>
      <c r="I4" s="716" t="s">
        <v>164</v>
      </c>
      <c r="J4" s="716"/>
      <c r="K4" s="716" t="s">
        <v>165</v>
      </c>
      <c r="L4" s="716"/>
      <c r="M4" s="684"/>
      <c r="N4" s="684"/>
      <c r="O4" s="679"/>
      <c r="P4" s="712"/>
      <c r="Q4" s="698"/>
      <c r="R4" s="699"/>
      <c r="S4" s="699"/>
      <c r="T4" s="700"/>
    </row>
    <row r="5" spans="1:20" ht="16.5" x14ac:dyDescent="0.3">
      <c r="A5" s="722"/>
      <c r="B5" s="723"/>
      <c r="C5" s="724"/>
      <c r="D5" s="712"/>
      <c r="E5" s="715"/>
      <c r="F5" s="712"/>
      <c r="G5" s="715"/>
      <c r="H5" s="14"/>
      <c r="I5" s="678"/>
      <c r="J5" s="678"/>
      <c r="K5" s="678"/>
      <c r="L5" s="678"/>
      <c r="M5" s="684"/>
      <c r="N5" s="684"/>
      <c r="O5" s="679"/>
      <c r="P5" s="712"/>
      <c r="Q5" s="698"/>
      <c r="R5" s="699"/>
      <c r="S5" s="699"/>
      <c r="T5" s="700"/>
    </row>
    <row r="6" spans="1:20" ht="16.5" x14ac:dyDescent="0.3">
      <c r="A6" s="722"/>
      <c r="B6" s="723"/>
      <c r="C6" s="724"/>
      <c r="D6" s="712"/>
      <c r="E6" s="715"/>
      <c r="F6" s="712"/>
      <c r="G6" s="715"/>
      <c r="H6" s="14"/>
      <c r="I6" s="678"/>
      <c r="J6" s="678"/>
      <c r="K6" s="678"/>
      <c r="L6" s="678"/>
      <c r="M6" s="684"/>
      <c r="N6" s="684"/>
      <c r="O6" s="679"/>
      <c r="P6" s="712"/>
      <c r="Q6" s="698"/>
      <c r="R6" s="699"/>
      <c r="S6" s="699"/>
      <c r="T6" s="700"/>
    </row>
    <row r="7" spans="1:20" ht="16.5" x14ac:dyDescent="0.3">
      <c r="A7" s="722"/>
      <c r="B7" s="723"/>
      <c r="C7" s="724"/>
      <c r="D7" s="712"/>
      <c r="E7" s="715"/>
      <c r="F7" s="712"/>
      <c r="G7" s="715"/>
      <c r="H7" s="14"/>
      <c r="I7" s="678"/>
      <c r="J7" s="678"/>
      <c r="K7" s="678"/>
      <c r="L7" s="678"/>
      <c r="M7" s="684"/>
      <c r="N7" s="684"/>
      <c r="O7" s="679"/>
      <c r="P7" s="712"/>
      <c r="Q7" s="698"/>
      <c r="R7" s="699"/>
      <c r="S7" s="699"/>
      <c r="T7" s="700"/>
    </row>
    <row r="8" spans="1:20" ht="17.25" thickBot="1" x14ac:dyDescent="0.35">
      <c r="A8" s="722"/>
      <c r="B8" s="723"/>
      <c r="C8" s="724"/>
      <c r="D8" s="714"/>
      <c r="E8" s="717"/>
      <c r="F8" s="714"/>
      <c r="G8" s="717"/>
      <c r="H8" s="22"/>
      <c r="I8" s="718"/>
      <c r="J8" s="718"/>
      <c r="K8" s="718"/>
      <c r="L8" s="718"/>
      <c r="M8" s="709"/>
      <c r="N8" s="709"/>
      <c r="O8" s="713"/>
      <c r="P8" s="714"/>
      <c r="Q8" s="701"/>
      <c r="R8" s="702"/>
      <c r="S8" s="702"/>
      <c r="T8" s="703"/>
    </row>
    <row r="9" spans="1:20" ht="16.5" customHeight="1" x14ac:dyDescent="0.25">
      <c r="A9" s="726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61"/>
      <c r="R9" s="661" t="s">
        <v>243</v>
      </c>
      <c r="S9" s="661" t="s">
        <v>244</v>
      </c>
      <c r="T9" s="661" t="s">
        <v>242</v>
      </c>
    </row>
    <row r="10" spans="1:20" ht="51" customHeight="1" x14ac:dyDescent="0.25">
      <c r="A10" s="726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s="18" customFormat="1" ht="16.5" customHeight="1" x14ac:dyDescent="0.25">
      <c r="A11" s="20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20">
        <v>2</v>
      </c>
      <c r="B12" s="674" t="s">
        <v>33</v>
      </c>
      <c r="C12" s="674"/>
      <c r="D12" s="674"/>
      <c r="E12" s="674"/>
      <c r="F12" s="674"/>
      <c r="G12" s="674"/>
      <c r="H12" s="674"/>
      <c r="I12" s="24" t="s">
        <v>267</v>
      </c>
      <c r="J12" s="4">
        <v>60</v>
      </c>
      <c r="K12" s="4">
        <v>60</v>
      </c>
      <c r="L12" s="4">
        <v>60</v>
      </c>
      <c r="M12" s="4">
        <v>50</v>
      </c>
      <c r="N12" s="4">
        <v>40</v>
      </c>
      <c r="O12" s="4">
        <v>3</v>
      </c>
      <c r="P12" s="4">
        <v>3</v>
      </c>
      <c r="Q12" s="4">
        <f>SUM(J12:P12)</f>
        <v>276</v>
      </c>
      <c r="R12" s="4"/>
      <c r="S12" s="4">
        <v>276</v>
      </c>
      <c r="T12" s="4">
        <f>S12/7</f>
        <v>39.428571428571431</v>
      </c>
    </row>
    <row r="13" spans="1:20" ht="16.5" x14ac:dyDescent="0.25">
      <c r="A13" s="20">
        <v>3</v>
      </c>
      <c r="B13" s="674" t="s">
        <v>34</v>
      </c>
      <c r="C13" s="674"/>
      <c r="D13" s="674"/>
      <c r="E13" s="674"/>
      <c r="F13" s="674"/>
      <c r="G13" s="674"/>
      <c r="H13" s="674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20">
        <v>4</v>
      </c>
      <c r="B14" s="674" t="s">
        <v>35</v>
      </c>
      <c r="C14" s="674"/>
      <c r="D14" s="674"/>
      <c r="E14" s="674"/>
      <c r="F14" s="674"/>
      <c r="G14" s="674"/>
      <c r="H14" s="674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20">
        <v>5</v>
      </c>
      <c r="B15" s="674" t="s">
        <v>95</v>
      </c>
      <c r="C15" s="674"/>
      <c r="D15" s="674"/>
      <c r="E15" s="674"/>
      <c r="F15" s="674"/>
      <c r="G15" s="674"/>
      <c r="H15" s="674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20">
        <v>6</v>
      </c>
      <c r="B16" s="674" t="s">
        <v>37</v>
      </c>
      <c r="C16" s="674"/>
      <c r="D16" s="674"/>
      <c r="E16" s="674"/>
      <c r="F16" s="674"/>
      <c r="G16" s="674"/>
      <c r="H16" s="674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s="18" customFormat="1" ht="16.5" customHeight="1" x14ac:dyDescent="0.25">
      <c r="A17" s="20">
        <v>7</v>
      </c>
      <c r="B17" s="685" t="s">
        <v>38</v>
      </c>
      <c r="C17" s="685"/>
      <c r="D17" s="685"/>
      <c r="E17" s="685"/>
      <c r="F17" s="685"/>
      <c r="G17" s="685"/>
      <c r="H17" s="685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20">
        <v>8</v>
      </c>
      <c r="B18" s="674" t="s">
        <v>39</v>
      </c>
      <c r="C18" s="674"/>
      <c r="D18" s="674"/>
      <c r="E18" s="674"/>
      <c r="F18" s="674"/>
      <c r="G18" s="674"/>
      <c r="H18" s="674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20">
        <v>9</v>
      </c>
      <c r="B19" s="674" t="s">
        <v>40</v>
      </c>
      <c r="C19" s="674"/>
      <c r="D19" s="674"/>
      <c r="E19" s="674"/>
      <c r="F19" s="674"/>
      <c r="G19" s="674"/>
      <c r="H19" s="674"/>
      <c r="I19" s="24" t="s">
        <v>267</v>
      </c>
      <c r="J19" s="4">
        <v>10</v>
      </c>
      <c r="K19" s="4">
        <v>10</v>
      </c>
      <c r="L19" s="4">
        <v>5</v>
      </c>
      <c r="M19" s="4">
        <v>10</v>
      </c>
      <c r="N19" s="4">
        <v>8</v>
      </c>
      <c r="O19" s="4">
        <v>10</v>
      </c>
      <c r="P19" s="4">
        <v>10</v>
      </c>
      <c r="Q19" s="4">
        <f>SUM(J19:P19)</f>
        <v>63</v>
      </c>
      <c r="R19" s="4"/>
      <c r="S19" s="4">
        <v>63</v>
      </c>
      <c r="T19" s="4">
        <f>S19/7</f>
        <v>9</v>
      </c>
    </row>
    <row r="20" spans="1:20" ht="16.5" x14ac:dyDescent="0.25">
      <c r="A20" s="20">
        <v>10</v>
      </c>
      <c r="B20" s="674" t="s">
        <v>41</v>
      </c>
      <c r="C20" s="674"/>
      <c r="D20" s="674"/>
      <c r="E20" s="674"/>
      <c r="F20" s="674"/>
      <c r="G20" s="674"/>
      <c r="H20" s="674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s="18" customFormat="1" ht="16.5" customHeight="1" x14ac:dyDescent="0.25">
      <c r="A21" s="20">
        <v>11</v>
      </c>
      <c r="B21" s="685" t="s">
        <v>42</v>
      </c>
      <c r="C21" s="685"/>
      <c r="D21" s="685"/>
      <c r="E21" s="685"/>
      <c r="F21" s="685"/>
      <c r="G21" s="685"/>
      <c r="H21" s="685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20">
        <v>12</v>
      </c>
      <c r="B22" s="674" t="s">
        <v>43</v>
      </c>
      <c r="C22" s="674"/>
      <c r="D22" s="674"/>
      <c r="E22" s="674"/>
      <c r="F22" s="674"/>
      <c r="G22" s="674"/>
      <c r="H22" s="674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>S22/7</f>
        <v>0</v>
      </c>
    </row>
    <row r="23" spans="1:20" ht="16.5" x14ac:dyDescent="0.25">
      <c r="A23" s="20">
        <v>13</v>
      </c>
      <c r="B23" s="674" t="s">
        <v>44</v>
      </c>
      <c r="C23" s="674"/>
      <c r="D23" s="674"/>
      <c r="E23" s="674"/>
      <c r="F23" s="674"/>
      <c r="G23" s="674"/>
      <c r="H23" s="674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0">Q23*R23</f>
        <v>5</v>
      </c>
      <c r="T23" s="4">
        <f t="shared" ref="T23:T59" si="1">S23/7</f>
        <v>0.7142857142857143</v>
      </c>
    </row>
    <row r="24" spans="1:20" ht="16.5" x14ac:dyDescent="0.25">
      <c r="A24" s="20">
        <v>14</v>
      </c>
      <c r="B24" s="674" t="s">
        <v>45</v>
      </c>
      <c r="C24" s="674"/>
      <c r="D24" s="674"/>
      <c r="E24" s="674"/>
      <c r="F24" s="674"/>
      <c r="G24" s="674"/>
      <c r="H24" s="674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0"/>
        <v>8.4</v>
      </c>
      <c r="T24" s="4">
        <f t="shared" si="1"/>
        <v>1.2</v>
      </c>
    </row>
    <row r="25" spans="1:20" ht="16.5" x14ac:dyDescent="0.25">
      <c r="A25" s="20">
        <v>15</v>
      </c>
      <c r="B25" s="674" t="s">
        <v>46</v>
      </c>
      <c r="C25" s="674"/>
      <c r="D25" s="674"/>
      <c r="E25" s="674"/>
      <c r="F25" s="674"/>
      <c r="G25" s="674"/>
      <c r="H25" s="674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0"/>
        <v>0</v>
      </c>
      <c r="T25" s="4">
        <f t="shared" si="1"/>
        <v>0</v>
      </c>
    </row>
    <row r="26" spans="1:20" ht="16.5" x14ac:dyDescent="0.25">
      <c r="A26" s="20">
        <v>16</v>
      </c>
      <c r="B26" s="674" t="s">
        <v>47</v>
      </c>
      <c r="C26" s="674"/>
      <c r="D26" s="674"/>
      <c r="E26" s="674"/>
      <c r="F26" s="674"/>
      <c r="G26" s="674"/>
      <c r="H26" s="674"/>
      <c r="I26" s="15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>
        <f t="shared" si="0"/>
        <v>9.7999999999999989</v>
      </c>
      <c r="T26" s="4">
        <f t="shared" si="1"/>
        <v>1.4</v>
      </c>
    </row>
    <row r="27" spans="1:20" ht="16.5" x14ac:dyDescent="0.25">
      <c r="A27" s="20">
        <v>17</v>
      </c>
      <c r="B27" s="674" t="s">
        <v>48</v>
      </c>
      <c r="C27" s="674"/>
      <c r="D27" s="674"/>
      <c r="E27" s="674"/>
      <c r="F27" s="674"/>
      <c r="G27" s="674"/>
      <c r="H27" s="674"/>
      <c r="I27" s="15" t="s">
        <v>4</v>
      </c>
      <c r="J27" s="4">
        <v>6</v>
      </c>
      <c r="K27" s="4">
        <v>6</v>
      </c>
      <c r="L27" s="4">
        <v>6</v>
      </c>
      <c r="M27" s="4">
        <v>6</v>
      </c>
      <c r="N27" s="4">
        <v>6</v>
      </c>
      <c r="O27" s="4">
        <v>6</v>
      </c>
      <c r="P27" s="4">
        <v>6</v>
      </c>
      <c r="Q27" s="4">
        <v>42</v>
      </c>
      <c r="R27" s="8">
        <v>1.9</v>
      </c>
      <c r="S27" s="4">
        <f t="shared" si="0"/>
        <v>79.8</v>
      </c>
      <c r="T27" s="4">
        <f t="shared" si="1"/>
        <v>11.4</v>
      </c>
    </row>
    <row r="28" spans="1:20" ht="16.5" x14ac:dyDescent="0.25">
      <c r="A28" s="20">
        <v>18</v>
      </c>
      <c r="B28" s="674" t="s">
        <v>49</v>
      </c>
      <c r="C28" s="674"/>
      <c r="D28" s="674"/>
      <c r="E28" s="674"/>
      <c r="F28" s="674"/>
      <c r="G28" s="674"/>
      <c r="H28" s="674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0"/>
        <v>0</v>
      </c>
      <c r="T28" s="4">
        <f t="shared" si="1"/>
        <v>0</v>
      </c>
    </row>
    <row r="29" spans="1:20" ht="16.5" x14ac:dyDescent="0.25">
      <c r="A29" s="20">
        <v>19</v>
      </c>
      <c r="B29" s="674" t="s">
        <v>237</v>
      </c>
      <c r="C29" s="674"/>
      <c r="D29" s="674"/>
      <c r="E29" s="674"/>
      <c r="F29" s="674"/>
      <c r="G29" s="674"/>
      <c r="H29" s="674"/>
      <c r="I29" s="15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>
        <f t="shared" si="0"/>
        <v>3</v>
      </c>
      <c r="T29" s="4">
        <f t="shared" si="1"/>
        <v>0.42857142857142855</v>
      </c>
    </row>
    <row r="30" spans="1:20" ht="16.5" x14ac:dyDescent="0.25">
      <c r="A30" s="20">
        <v>20</v>
      </c>
      <c r="B30" s="674" t="s">
        <v>50</v>
      </c>
      <c r="C30" s="674"/>
      <c r="D30" s="674"/>
      <c r="E30" s="674"/>
      <c r="F30" s="674"/>
      <c r="G30" s="674"/>
      <c r="H30" s="674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0"/>
        <v>0</v>
      </c>
      <c r="T30" s="4">
        <f t="shared" si="1"/>
        <v>0</v>
      </c>
    </row>
    <row r="31" spans="1:20" ht="16.5" x14ac:dyDescent="0.25">
      <c r="A31" s="20">
        <v>21</v>
      </c>
      <c r="B31" s="674" t="s">
        <v>51</v>
      </c>
      <c r="C31" s="674"/>
      <c r="D31" s="674"/>
      <c r="E31" s="674"/>
      <c r="F31" s="674"/>
      <c r="G31" s="674"/>
      <c r="H31" s="674"/>
      <c r="I31" s="15" t="s">
        <v>4</v>
      </c>
      <c r="J31" s="4">
        <v>1</v>
      </c>
      <c r="K31" s="4"/>
      <c r="L31" s="4"/>
      <c r="M31" s="4"/>
      <c r="N31" s="4">
        <v>1</v>
      </c>
      <c r="O31" s="4"/>
      <c r="P31" s="4"/>
      <c r="Q31" s="4">
        <v>2</v>
      </c>
      <c r="R31" s="8">
        <v>1</v>
      </c>
      <c r="S31" s="4">
        <f t="shared" si="0"/>
        <v>2</v>
      </c>
      <c r="T31" s="4">
        <f t="shared" si="1"/>
        <v>0.2857142857142857</v>
      </c>
    </row>
    <row r="32" spans="1:20" ht="16.5" x14ac:dyDescent="0.25">
      <c r="A32" s="20">
        <v>22</v>
      </c>
      <c r="B32" s="674" t="s">
        <v>52</v>
      </c>
      <c r="C32" s="674"/>
      <c r="D32" s="674"/>
      <c r="E32" s="674"/>
      <c r="F32" s="674"/>
      <c r="G32" s="674"/>
      <c r="H32" s="674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0"/>
        <v>0</v>
      </c>
      <c r="T32" s="4">
        <f t="shared" si="1"/>
        <v>0</v>
      </c>
    </row>
    <row r="33" spans="1:20" ht="16.5" x14ac:dyDescent="0.25">
      <c r="A33" s="20">
        <v>23</v>
      </c>
      <c r="B33" s="674" t="s">
        <v>53</v>
      </c>
      <c r="C33" s="674"/>
      <c r="D33" s="674"/>
      <c r="E33" s="674"/>
      <c r="F33" s="674"/>
      <c r="G33" s="674"/>
      <c r="H33" s="674"/>
      <c r="I33" s="15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>
        <f t="shared" si="0"/>
        <v>10</v>
      </c>
      <c r="T33" s="4">
        <f t="shared" si="1"/>
        <v>1.4285714285714286</v>
      </c>
    </row>
    <row r="34" spans="1:20" ht="16.5" x14ac:dyDescent="0.25">
      <c r="A34" s="20">
        <v>24</v>
      </c>
      <c r="B34" s="674" t="s">
        <v>54</v>
      </c>
      <c r="C34" s="674"/>
      <c r="D34" s="674"/>
      <c r="E34" s="674"/>
      <c r="F34" s="674"/>
      <c r="G34" s="674"/>
      <c r="H34" s="674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0"/>
        <v>0</v>
      </c>
      <c r="T34" s="4">
        <f t="shared" si="1"/>
        <v>0</v>
      </c>
    </row>
    <row r="35" spans="1:20" ht="16.5" x14ac:dyDescent="0.25">
      <c r="A35" s="20">
        <v>25</v>
      </c>
      <c r="B35" s="674" t="s">
        <v>55</v>
      </c>
      <c r="C35" s="674"/>
      <c r="D35" s="674"/>
      <c r="E35" s="674"/>
      <c r="F35" s="674"/>
      <c r="G35" s="674"/>
      <c r="H35" s="674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0"/>
        <v>0</v>
      </c>
      <c r="T35" s="4">
        <f t="shared" si="1"/>
        <v>0</v>
      </c>
    </row>
    <row r="36" spans="1:20" ht="16.5" x14ac:dyDescent="0.25">
      <c r="A36" s="20">
        <v>26</v>
      </c>
      <c r="B36" s="674" t="s">
        <v>56</v>
      </c>
      <c r="C36" s="674"/>
      <c r="D36" s="674"/>
      <c r="E36" s="674"/>
      <c r="F36" s="674"/>
      <c r="G36" s="674"/>
      <c r="H36" s="674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0"/>
        <v>0</v>
      </c>
      <c r="T36" s="4">
        <f t="shared" si="1"/>
        <v>0</v>
      </c>
    </row>
    <row r="37" spans="1:20" ht="16.5" x14ac:dyDescent="0.25">
      <c r="A37" s="20">
        <v>27</v>
      </c>
      <c r="B37" s="674" t="s">
        <v>57</v>
      </c>
      <c r="C37" s="674"/>
      <c r="D37" s="674"/>
      <c r="E37" s="674"/>
      <c r="F37" s="674"/>
      <c r="G37" s="674"/>
      <c r="H37" s="674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0"/>
        <v>0</v>
      </c>
      <c r="T37" s="4">
        <f t="shared" si="1"/>
        <v>0</v>
      </c>
    </row>
    <row r="38" spans="1:20" ht="16.5" x14ac:dyDescent="0.25">
      <c r="A38" s="20">
        <v>28</v>
      </c>
      <c r="B38" s="674" t="s">
        <v>58</v>
      </c>
      <c r="C38" s="674"/>
      <c r="D38" s="674"/>
      <c r="E38" s="674"/>
      <c r="F38" s="674"/>
      <c r="G38" s="674"/>
      <c r="H38" s="674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0"/>
        <v>0</v>
      </c>
      <c r="T38" s="4">
        <f t="shared" si="1"/>
        <v>0</v>
      </c>
    </row>
    <row r="39" spans="1:20" ht="16.5" x14ac:dyDescent="0.25">
      <c r="A39" s="20">
        <v>29</v>
      </c>
      <c r="B39" s="674" t="s">
        <v>59</v>
      </c>
      <c r="C39" s="674"/>
      <c r="D39" s="674"/>
      <c r="E39" s="674"/>
      <c r="F39" s="674"/>
      <c r="G39" s="674"/>
      <c r="H39" s="674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0"/>
        <v>0</v>
      </c>
      <c r="T39" s="4">
        <f t="shared" si="1"/>
        <v>0</v>
      </c>
    </row>
    <row r="40" spans="1:20" ht="16.5" x14ac:dyDescent="0.25">
      <c r="A40" s="20">
        <v>30</v>
      </c>
      <c r="B40" s="674" t="s">
        <v>238</v>
      </c>
      <c r="C40" s="674"/>
      <c r="D40" s="674"/>
      <c r="E40" s="674"/>
      <c r="F40" s="674"/>
      <c r="G40" s="674"/>
      <c r="H40" s="674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0"/>
        <v>0</v>
      </c>
      <c r="T40" s="4">
        <f t="shared" si="1"/>
        <v>0</v>
      </c>
    </row>
    <row r="41" spans="1:20" s="18" customFormat="1" ht="16.5" customHeight="1" x14ac:dyDescent="0.25">
      <c r="A41" s="20">
        <v>31</v>
      </c>
      <c r="B41" s="685" t="s">
        <v>60</v>
      </c>
      <c r="C41" s="685"/>
      <c r="D41" s="685"/>
      <c r="E41" s="685"/>
      <c r="F41" s="685"/>
      <c r="G41" s="685"/>
      <c r="H41" s="685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4">
        <f t="shared" si="1"/>
        <v>0</v>
      </c>
    </row>
    <row r="42" spans="1:20" ht="16.5" x14ac:dyDescent="0.25">
      <c r="A42" s="20">
        <v>32</v>
      </c>
      <c r="B42" s="674" t="s">
        <v>61</v>
      </c>
      <c r="C42" s="674"/>
      <c r="D42" s="674"/>
      <c r="E42" s="674"/>
      <c r="F42" s="674"/>
      <c r="G42" s="674"/>
      <c r="H42" s="674"/>
      <c r="I42" s="15" t="s">
        <v>4</v>
      </c>
      <c r="J42" s="4">
        <v>4</v>
      </c>
      <c r="K42" s="4">
        <v>4</v>
      </c>
      <c r="L42" s="4">
        <v>4</v>
      </c>
      <c r="M42" s="4">
        <v>4</v>
      </c>
      <c r="N42" s="4">
        <v>4</v>
      </c>
      <c r="O42" s="4">
        <v>4</v>
      </c>
      <c r="P42" s="4">
        <v>4</v>
      </c>
      <c r="Q42" s="4">
        <v>28</v>
      </c>
      <c r="R42" s="8">
        <v>0.1</v>
      </c>
      <c r="S42" s="4">
        <f>Q42*R42</f>
        <v>2.8000000000000003</v>
      </c>
      <c r="T42" s="4">
        <f t="shared" si="1"/>
        <v>0.4</v>
      </c>
    </row>
    <row r="43" spans="1:20" ht="16.5" x14ac:dyDescent="0.25">
      <c r="A43" s="20">
        <v>33</v>
      </c>
      <c r="B43" s="674" t="s">
        <v>62</v>
      </c>
      <c r="C43" s="674"/>
      <c r="D43" s="674"/>
      <c r="E43" s="674"/>
      <c r="F43" s="674"/>
      <c r="G43" s="674"/>
      <c r="H43" s="674"/>
      <c r="I43" s="15" t="s">
        <v>4</v>
      </c>
      <c r="J43" s="4">
        <v>3</v>
      </c>
      <c r="K43" s="4">
        <v>1</v>
      </c>
      <c r="L43" s="4"/>
      <c r="M43" s="4"/>
      <c r="N43" s="4"/>
      <c r="O43" s="4"/>
      <c r="P43" s="4"/>
      <c r="Q43" s="4">
        <f>SUM(J43:P43)</f>
        <v>4</v>
      </c>
      <c r="R43" s="8">
        <v>1.9</v>
      </c>
      <c r="S43" s="4">
        <f t="shared" ref="S43:S59" si="2">Q43*R43</f>
        <v>7.6</v>
      </c>
      <c r="T43" s="4">
        <f t="shared" si="1"/>
        <v>1.0857142857142856</v>
      </c>
    </row>
    <row r="44" spans="1:20" ht="16.5" x14ac:dyDescent="0.25">
      <c r="A44" s="20">
        <v>34</v>
      </c>
      <c r="B44" s="674" t="s">
        <v>63</v>
      </c>
      <c r="C44" s="674"/>
      <c r="D44" s="674"/>
      <c r="E44" s="674"/>
      <c r="F44" s="674"/>
      <c r="G44" s="674"/>
      <c r="H44" s="674"/>
      <c r="I44" s="15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>
        <f t="shared" si="2"/>
        <v>12</v>
      </c>
      <c r="T44" s="4">
        <f t="shared" si="1"/>
        <v>1.7142857142857142</v>
      </c>
    </row>
    <row r="45" spans="1:20" ht="16.5" x14ac:dyDescent="0.25">
      <c r="A45" s="20">
        <v>35</v>
      </c>
      <c r="B45" s="674" t="s">
        <v>64</v>
      </c>
      <c r="C45" s="674"/>
      <c r="D45" s="674"/>
      <c r="E45" s="674"/>
      <c r="F45" s="674"/>
      <c r="G45" s="674"/>
      <c r="H45" s="674"/>
      <c r="I45" s="15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>
        <f t="shared" si="2"/>
        <v>1</v>
      </c>
      <c r="T45" s="4">
        <f t="shared" si="1"/>
        <v>0.14285714285714285</v>
      </c>
    </row>
    <row r="46" spans="1:20" ht="16.5" x14ac:dyDescent="0.25">
      <c r="A46" s="20">
        <v>36</v>
      </c>
      <c r="B46" s="674" t="s">
        <v>65</v>
      </c>
      <c r="C46" s="674"/>
      <c r="D46" s="674"/>
      <c r="E46" s="674"/>
      <c r="F46" s="674"/>
      <c r="G46" s="674"/>
      <c r="H46" s="674"/>
      <c r="I46" s="15" t="s">
        <v>4</v>
      </c>
      <c r="J46" s="4">
        <v>1</v>
      </c>
      <c r="K46" s="4">
        <v>1</v>
      </c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2"/>
        <v>4</v>
      </c>
      <c r="T46" s="4">
        <f t="shared" si="1"/>
        <v>0.5714285714285714</v>
      </c>
    </row>
    <row r="47" spans="1:20" ht="16.5" x14ac:dyDescent="0.25">
      <c r="A47" s="20">
        <v>37</v>
      </c>
      <c r="B47" s="674" t="s">
        <v>66</v>
      </c>
      <c r="C47" s="674"/>
      <c r="D47" s="674"/>
      <c r="E47" s="674"/>
      <c r="F47" s="674"/>
      <c r="G47" s="674"/>
      <c r="H47" s="674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>
        <f t="shared" si="1"/>
        <v>0</v>
      </c>
    </row>
    <row r="48" spans="1:20" ht="16.5" x14ac:dyDescent="0.25">
      <c r="A48" s="20">
        <v>38</v>
      </c>
      <c r="B48" s="674" t="s">
        <v>67</v>
      </c>
      <c r="C48" s="674"/>
      <c r="D48" s="674"/>
      <c r="E48" s="674"/>
      <c r="F48" s="674"/>
      <c r="G48" s="674"/>
      <c r="H48" s="674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>
        <f t="shared" si="1"/>
        <v>0</v>
      </c>
    </row>
    <row r="49" spans="1:20" ht="16.5" x14ac:dyDescent="0.25">
      <c r="A49" s="20">
        <v>39</v>
      </c>
      <c r="B49" s="674" t="s">
        <v>68</v>
      </c>
      <c r="C49" s="674"/>
      <c r="D49" s="674"/>
      <c r="E49" s="674"/>
      <c r="F49" s="674"/>
      <c r="G49" s="674"/>
      <c r="H49" s="674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>
        <f t="shared" si="2"/>
        <v>0.6</v>
      </c>
      <c r="T49" s="4">
        <f t="shared" si="1"/>
        <v>8.5714285714285715E-2</v>
      </c>
    </row>
    <row r="50" spans="1:20" ht="16.5" x14ac:dyDescent="0.25">
      <c r="A50" s="20">
        <v>40</v>
      </c>
      <c r="B50" s="674" t="s">
        <v>69</v>
      </c>
      <c r="C50" s="674"/>
      <c r="D50" s="674"/>
      <c r="E50" s="674"/>
      <c r="F50" s="674"/>
      <c r="G50" s="674"/>
      <c r="H50" s="674"/>
      <c r="I50" s="15" t="s">
        <v>4</v>
      </c>
      <c r="J50" s="4">
        <v>1</v>
      </c>
      <c r="K50" s="4">
        <v>1</v>
      </c>
      <c r="L50" s="4"/>
      <c r="M50" s="4"/>
      <c r="N50" s="4"/>
      <c r="O50" s="4"/>
      <c r="P50" s="4"/>
      <c r="Q50" s="4">
        <v>2</v>
      </c>
      <c r="R50" s="8">
        <v>1.5</v>
      </c>
      <c r="S50" s="4">
        <f t="shared" si="2"/>
        <v>3</v>
      </c>
      <c r="T50" s="4">
        <f t="shared" si="1"/>
        <v>0.42857142857142855</v>
      </c>
    </row>
    <row r="51" spans="1:20" ht="16.5" x14ac:dyDescent="0.25">
      <c r="A51" s="20">
        <v>41</v>
      </c>
      <c r="B51" s="674" t="s">
        <v>70</v>
      </c>
      <c r="C51" s="674"/>
      <c r="D51" s="674"/>
      <c r="E51" s="674"/>
      <c r="F51" s="674"/>
      <c r="G51" s="674"/>
      <c r="H51" s="674"/>
      <c r="I51" s="15" t="s">
        <v>4</v>
      </c>
      <c r="J51" s="4">
        <v>500</v>
      </c>
      <c r="K51" s="4"/>
      <c r="L51" s="4"/>
      <c r="M51" s="4"/>
      <c r="N51" s="4">
        <v>500</v>
      </c>
      <c r="O51" s="4"/>
      <c r="P51" s="4"/>
      <c r="Q51" s="4">
        <v>1000</v>
      </c>
      <c r="R51" s="8">
        <f>5.8/500</f>
        <v>1.1599999999999999E-2</v>
      </c>
      <c r="S51" s="4">
        <f t="shared" si="2"/>
        <v>11.6</v>
      </c>
      <c r="T51" s="4">
        <f t="shared" si="1"/>
        <v>1.657142857142857</v>
      </c>
    </row>
    <row r="52" spans="1:20" ht="16.5" x14ac:dyDescent="0.25">
      <c r="A52" s="20">
        <v>42</v>
      </c>
      <c r="B52" s="674" t="s">
        <v>71</v>
      </c>
      <c r="C52" s="674"/>
      <c r="D52" s="674"/>
      <c r="E52" s="674"/>
      <c r="F52" s="674"/>
      <c r="G52" s="674"/>
      <c r="H52" s="674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1"/>
        <v>0</v>
      </c>
    </row>
    <row r="53" spans="1:20" ht="16.5" x14ac:dyDescent="0.25">
      <c r="A53" s="20">
        <v>43</v>
      </c>
      <c r="B53" s="674" t="s">
        <v>72</v>
      </c>
      <c r="C53" s="674"/>
      <c r="D53" s="674"/>
      <c r="E53" s="674"/>
      <c r="F53" s="674"/>
      <c r="G53" s="674"/>
      <c r="H53" s="674"/>
      <c r="I53" s="15" t="s">
        <v>4</v>
      </c>
      <c r="J53" s="4">
        <v>300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600</v>
      </c>
      <c r="R53" s="8">
        <v>0.1</v>
      </c>
      <c r="S53" s="4">
        <f t="shared" si="2"/>
        <v>60</v>
      </c>
      <c r="T53" s="4">
        <f t="shared" si="1"/>
        <v>8.5714285714285712</v>
      </c>
    </row>
    <row r="54" spans="1:20" ht="16.5" x14ac:dyDescent="0.25">
      <c r="A54" s="20">
        <v>44</v>
      </c>
      <c r="B54" s="674" t="s">
        <v>73</v>
      </c>
      <c r="C54" s="674"/>
      <c r="D54" s="674"/>
      <c r="E54" s="674"/>
      <c r="F54" s="674"/>
      <c r="G54" s="674"/>
      <c r="H54" s="674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2"/>
        <v>0</v>
      </c>
      <c r="T54" s="4">
        <f t="shared" si="1"/>
        <v>0</v>
      </c>
    </row>
    <row r="55" spans="1:20" ht="16.5" x14ac:dyDescent="0.25">
      <c r="A55" s="20">
        <v>45</v>
      </c>
      <c r="B55" s="674" t="s">
        <v>74</v>
      </c>
      <c r="C55" s="674"/>
      <c r="D55" s="674"/>
      <c r="E55" s="674"/>
      <c r="F55" s="674"/>
      <c r="G55" s="674"/>
      <c r="H55" s="674"/>
      <c r="I55" s="15" t="s">
        <v>4</v>
      </c>
      <c r="J55" s="4">
        <v>10</v>
      </c>
      <c r="K55" s="4"/>
      <c r="L55" s="4">
        <v>5</v>
      </c>
      <c r="M55" s="4"/>
      <c r="N55" s="4">
        <v>5</v>
      </c>
      <c r="O55" s="4"/>
      <c r="P55" s="4"/>
      <c r="Q55" s="4">
        <v>20</v>
      </c>
      <c r="R55" s="8">
        <v>3</v>
      </c>
      <c r="S55" s="4">
        <f t="shared" si="2"/>
        <v>60</v>
      </c>
      <c r="T55" s="4">
        <f t="shared" si="1"/>
        <v>8.5714285714285712</v>
      </c>
    </row>
    <row r="56" spans="1:20" ht="16.5" x14ac:dyDescent="0.25">
      <c r="A56" s="20">
        <v>46</v>
      </c>
      <c r="B56" s="674" t="s">
        <v>75</v>
      </c>
      <c r="C56" s="674"/>
      <c r="D56" s="674"/>
      <c r="E56" s="674"/>
      <c r="F56" s="674"/>
      <c r="G56" s="674"/>
      <c r="H56" s="674"/>
      <c r="I56" s="15" t="s">
        <v>4</v>
      </c>
      <c r="J56" s="4">
        <v>2</v>
      </c>
      <c r="K56" s="4"/>
      <c r="L56" s="4"/>
      <c r="M56" s="4"/>
      <c r="N56" s="4"/>
      <c r="O56" s="4"/>
      <c r="P56" s="4"/>
      <c r="Q56" s="4">
        <v>2</v>
      </c>
      <c r="R56" s="8">
        <v>2.5</v>
      </c>
      <c r="S56" s="4">
        <f t="shared" si="2"/>
        <v>5</v>
      </c>
      <c r="T56" s="4">
        <f t="shared" si="1"/>
        <v>0.7142857142857143</v>
      </c>
    </row>
    <row r="57" spans="1:20" ht="16.5" x14ac:dyDescent="0.25">
      <c r="A57" s="20">
        <v>47</v>
      </c>
      <c r="B57" s="674" t="s">
        <v>76</v>
      </c>
      <c r="C57" s="674"/>
      <c r="D57" s="674"/>
      <c r="E57" s="674"/>
      <c r="F57" s="674"/>
      <c r="G57" s="674"/>
      <c r="H57" s="674"/>
      <c r="I57" s="15" t="s">
        <v>4</v>
      </c>
      <c r="J57" s="4">
        <v>2</v>
      </c>
      <c r="K57" s="4"/>
      <c r="L57" s="4"/>
      <c r="M57" s="4"/>
      <c r="N57" s="4"/>
      <c r="O57" s="4"/>
      <c r="P57" s="4"/>
      <c r="Q57" s="4">
        <v>2</v>
      </c>
      <c r="R57" s="8">
        <v>9</v>
      </c>
      <c r="S57" s="4">
        <f t="shared" si="2"/>
        <v>18</v>
      </c>
      <c r="T57" s="4">
        <f t="shared" si="1"/>
        <v>2.5714285714285716</v>
      </c>
    </row>
    <row r="58" spans="1:20" ht="16.5" x14ac:dyDescent="0.25">
      <c r="A58" s="20">
        <v>48</v>
      </c>
      <c r="B58" s="674" t="s">
        <v>77</v>
      </c>
      <c r="C58" s="674"/>
      <c r="D58" s="674"/>
      <c r="E58" s="674"/>
      <c r="F58" s="674"/>
      <c r="G58" s="674"/>
      <c r="H58" s="674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1"/>
        <v>0</v>
      </c>
    </row>
    <row r="59" spans="1:20" ht="16.5" x14ac:dyDescent="0.25">
      <c r="A59" s="20">
        <v>49</v>
      </c>
      <c r="B59" s="674" t="s">
        <v>78</v>
      </c>
      <c r="C59" s="674"/>
      <c r="D59" s="674"/>
      <c r="E59" s="674"/>
      <c r="F59" s="674"/>
      <c r="G59" s="674"/>
      <c r="H59" s="674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1"/>
        <v>0</v>
      </c>
    </row>
    <row r="60" spans="1:20" ht="16.5" customHeight="1" x14ac:dyDescent="0.25">
      <c r="A60" s="20">
        <v>50</v>
      </c>
      <c r="B60" s="671" t="s">
        <v>271</v>
      </c>
      <c r="C60" s="672"/>
      <c r="D60" s="672"/>
      <c r="E60" s="672"/>
      <c r="F60" s="672"/>
      <c r="G60" s="672"/>
      <c r="H60" s="673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20">
        <v>51</v>
      </c>
      <c r="B61" s="675" t="s">
        <v>241</v>
      </c>
      <c r="C61" s="676"/>
      <c r="D61" s="676"/>
      <c r="E61" s="676"/>
      <c r="F61" s="676"/>
      <c r="G61" s="676"/>
      <c r="H61" s="677"/>
      <c r="I61" s="15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20">
        <v>52</v>
      </c>
      <c r="B62" s="675" t="s">
        <v>266</v>
      </c>
      <c r="C62" s="676"/>
      <c r="D62" s="676"/>
      <c r="E62" s="676"/>
      <c r="F62" s="676"/>
      <c r="G62" s="676"/>
      <c r="H62" s="677"/>
      <c r="I62" s="15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>
        <f>S62</f>
        <v>400</v>
      </c>
    </row>
    <row r="63" spans="1:20" ht="16.5" x14ac:dyDescent="0.25">
      <c r="A63" s="20">
        <v>53</v>
      </c>
      <c r="B63" s="675"/>
      <c r="C63" s="676"/>
      <c r="D63" s="676"/>
      <c r="E63" s="676"/>
      <c r="F63" s="676"/>
      <c r="G63" s="676"/>
      <c r="H63" s="677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 x14ac:dyDescent="0.25">
      <c r="A64" s="20">
        <v>54</v>
      </c>
      <c r="B64" s="675"/>
      <c r="C64" s="676"/>
      <c r="D64" s="676"/>
      <c r="E64" s="676"/>
      <c r="F64" s="676"/>
      <c r="G64" s="676"/>
      <c r="H64" s="677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20">
        <v>55</v>
      </c>
      <c r="B65" s="675"/>
      <c r="C65" s="676"/>
      <c r="D65" s="676"/>
      <c r="E65" s="676"/>
      <c r="F65" s="676"/>
      <c r="G65" s="676"/>
      <c r="H65" s="677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 x14ac:dyDescent="0.25">
      <c r="A66" s="20">
        <v>56</v>
      </c>
      <c r="B66" s="671" t="s">
        <v>245</v>
      </c>
      <c r="C66" s="672"/>
      <c r="D66" s="672"/>
      <c r="E66" s="672"/>
      <c r="F66" s="672"/>
      <c r="G66" s="672"/>
      <c r="H66" s="673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20">
        <v>57</v>
      </c>
      <c r="B67" s="675" t="s">
        <v>246</v>
      </c>
      <c r="C67" s="676"/>
      <c r="D67" s="676"/>
      <c r="E67" s="676"/>
      <c r="F67" s="676"/>
      <c r="G67" s="676"/>
      <c r="H67" s="677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20">
        <v>58</v>
      </c>
      <c r="B68" s="675" t="s">
        <v>247</v>
      </c>
      <c r="C68" s="676"/>
      <c r="D68" s="676"/>
      <c r="E68" s="676"/>
      <c r="F68" s="676"/>
      <c r="G68" s="676"/>
      <c r="H68" s="677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20">
        <v>59</v>
      </c>
      <c r="B69" s="675" t="s">
        <v>248</v>
      </c>
      <c r="C69" s="676"/>
      <c r="D69" s="676"/>
      <c r="E69" s="676"/>
      <c r="F69" s="676"/>
      <c r="G69" s="676"/>
      <c r="H69" s="677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20">
        <v>60</v>
      </c>
      <c r="B70" s="675" t="s">
        <v>249</v>
      </c>
      <c r="C70" s="676"/>
      <c r="D70" s="676"/>
      <c r="E70" s="676"/>
      <c r="F70" s="676"/>
      <c r="G70" s="676"/>
      <c r="H70" s="677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20">
        <v>61</v>
      </c>
      <c r="B71" s="675" t="s">
        <v>250</v>
      </c>
      <c r="C71" s="676"/>
      <c r="D71" s="676"/>
      <c r="E71" s="676"/>
      <c r="F71" s="676"/>
      <c r="G71" s="676"/>
      <c r="H71" s="677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20">
        <v>62</v>
      </c>
      <c r="B72" s="675" t="s">
        <v>251</v>
      </c>
      <c r="C72" s="676"/>
      <c r="D72" s="676"/>
      <c r="E72" s="676"/>
      <c r="F72" s="676"/>
      <c r="G72" s="676"/>
      <c r="H72" s="677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20">
        <v>63</v>
      </c>
      <c r="B73" s="675" t="s">
        <v>252</v>
      </c>
      <c r="C73" s="676"/>
      <c r="D73" s="676"/>
      <c r="E73" s="676"/>
      <c r="F73" s="676"/>
      <c r="G73" s="676"/>
      <c r="H73" s="677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20">
        <v>64</v>
      </c>
      <c r="B74" s="675" t="s">
        <v>253</v>
      </c>
      <c r="C74" s="676"/>
      <c r="D74" s="676"/>
      <c r="E74" s="676"/>
      <c r="F74" s="676"/>
      <c r="G74" s="676"/>
      <c r="H74" s="677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20">
        <v>65</v>
      </c>
      <c r="B75" s="671" t="s">
        <v>254</v>
      </c>
      <c r="C75" s="672"/>
      <c r="D75" s="672"/>
      <c r="E75" s="672"/>
      <c r="F75" s="672"/>
      <c r="G75" s="672"/>
      <c r="H75" s="673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20">
        <v>66</v>
      </c>
      <c r="B76" s="675" t="s">
        <v>255</v>
      </c>
      <c r="C76" s="676"/>
      <c r="D76" s="676"/>
      <c r="E76" s="676"/>
      <c r="F76" s="676"/>
      <c r="G76" s="676"/>
      <c r="H76" s="677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20">
        <v>67</v>
      </c>
      <c r="B77" s="675" t="s">
        <v>256</v>
      </c>
      <c r="C77" s="676"/>
      <c r="D77" s="676"/>
      <c r="E77" s="676"/>
      <c r="F77" s="676"/>
      <c r="G77" s="676"/>
      <c r="H77" s="677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20">
        <v>68</v>
      </c>
      <c r="B78" s="675" t="s">
        <v>257</v>
      </c>
      <c r="C78" s="676"/>
      <c r="D78" s="676"/>
      <c r="E78" s="676"/>
      <c r="F78" s="676"/>
      <c r="G78" s="676"/>
      <c r="H78" s="677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20">
        <v>69</v>
      </c>
      <c r="B79" s="675" t="s">
        <v>31</v>
      </c>
      <c r="C79" s="676"/>
      <c r="D79" s="676"/>
      <c r="E79" s="676"/>
      <c r="F79" s="676"/>
      <c r="G79" s="676"/>
      <c r="H79" s="677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20">
        <v>70</v>
      </c>
      <c r="B80" s="675" t="s">
        <v>258</v>
      </c>
      <c r="C80" s="676"/>
      <c r="D80" s="676"/>
      <c r="E80" s="676"/>
      <c r="F80" s="676"/>
      <c r="G80" s="676"/>
      <c r="H80" s="677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20">
        <v>71</v>
      </c>
      <c r="B81" s="675" t="s">
        <v>259</v>
      </c>
      <c r="C81" s="676"/>
      <c r="D81" s="676"/>
      <c r="E81" s="676"/>
      <c r="F81" s="676"/>
      <c r="G81" s="676"/>
      <c r="H81" s="677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20">
        <v>72</v>
      </c>
      <c r="B82" s="675" t="s">
        <v>260</v>
      </c>
      <c r="C82" s="676"/>
      <c r="D82" s="676"/>
      <c r="E82" s="676"/>
      <c r="F82" s="676"/>
      <c r="G82" s="676"/>
      <c r="H82" s="677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20">
        <v>73</v>
      </c>
      <c r="B83" s="675" t="s">
        <v>30</v>
      </c>
      <c r="C83" s="676"/>
      <c r="D83" s="676"/>
      <c r="E83" s="676"/>
      <c r="F83" s="676"/>
      <c r="G83" s="676"/>
      <c r="H83" s="677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20">
        <v>74</v>
      </c>
      <c r="B84" s="675" t="s">
        <v>261</v>
      </c>
      <c r="C84" s="676"/>
      <c r="D84" s="676"/>
      <c r="E84" s="676"/>
      <c r="F84" s="676"/>
      <c r="G84" s="676"/>
      <c r="H84" s="677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38.25" customHeight="1" x14ac:dyDescent="0.25">
      <c r="A85" s="20">
        <v>75</v>
      </c>
      <c r="B85" s="689" t="s">
        <v>262</v>
      </c>
      <c r="C85" s="690"/>
      <c r="D85" s="690"/>
      <c r="E85" s="690"/>
      <c r="F85" s="690"/>
      <c r="G85" s="690"/>
      <c r="H85" s="691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20">
        <v>76</v>
      </c>
      <c r="B86" s="675" t="s">
        <v>263</v>
      </c>
      <c r="C86" s="676"/>
      <c r="D86" s="676"/>
      <c r="E86" s="676"/>
      <c r="F86" s="676"/>
      <c r="G86" s="676"/>
      <c r="H86" s="677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20">
        <v>77</v>
      </c>
      <c r="B87" s="675" t="s">
        <v>264</v>
      </c>
      <c r="C87" s="676"/>
      <c r="D87" s="676"/>
      <c r="E87" s="676"/>
      <c r="F87" s="676"/>
      <c r="G87" s="676"/>
      <c r="H87" s="677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20">
        <v>78</v>
      </c>
      <c r="B88" s="675" t="s">
        <v>265</v>
      </c>
      <c r="C88" s="676"/>
      <c r="D88" s="676"/>
      <c r="E88" s="676"/>
      <c r="F88" s="676"/>
      <c r="G88" s="676"/>
      <c r="H88" s="677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8:H38"/>
    <mergeCell ref="B39:H39"/>
    <mergeCell ref="B40:H40"/>
    <mergeCell ref="B41:H41"/>
    <mergeCell ref="B42:H42"/>
    <mergeCell ref="B43:H43"/>
    <mergeCell ref="B32:H32"/>
    <mergeCell ref="B33:H33"/>
    <mergeCell ref="B34:H34"/>
    <mergeCell ref="B35:H35"/>
    <mergeCell ref="B36:H36"/>
    <mergeCell ref="B37:H37"/>
    <mergeCell ref="B26:H26"/>
    <mergeCell ref="B27:H27"/>
    <mergeCell ref="B28:H28"/>
    <mergeCell ref="B29:H29"/>
    <mergeCell ref="B30:H30"/>
    <mergeCell ref="B31:H31"/>
    <mergeCell ref="B16:H16"/>
    <mergeCell ref="B20:H20"/>
    <mergeCell ref="B21:H21"/>
    <mergeCell ref="B22:H22"/>
    <mergeCell ref="B23:H23"/>
    <mergeCell ref="B24:H24"/>
    <mergeCell ref="B25:H25"/>
    <mergeCell ref="B17:H17"/>
    <mergeCell ref="B18:H18"/>
    <mergeCell ref="B19:H19"/>
    <mergeCell ref="A9:A10"/>
    <mergeCell ref="B9:H10"/>
    <mergeCell ref="I9:I10"/>
    <mergeCell ref="J9:Q9"/>
    <mergeCell ref="B11:H11"/>
    <mergeCell ref="B12:H12"/>
    <mergeCell ref="B13:H13"/>
    <mergeCell ref="B14:H14"/>
    <mergeCell ref="B15:H15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A2:C2"/>
    <mergeCell ref="D2:E2"/>
    <mergeCell ref="F2:G2"/>
    <mergeCell ref="I2:J2"/>
    <mergeCell ref="K2:L2"/>
    <mergeCell ref="M2:N2"/>
    <mergeCell ref="O2:P2"/>
    <mergeCell ref="A1:T1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Q2:T2"/>
    <mergeCell ref="Q3:T8"/>
    <mergeCell ref="B72:H72"/>
    <mergeCell ref="B73:H73"/>
    <mergeCell ref="B74:H74"/>
    <mergeCell ref="B75:H75"/>
    <mergeCell ref="B76:H76"/>
    <mergeCell ref="B77:H77"/>
    <mergeCell ref="B78:H78"/>
    <mergeCell ref="B68:H68"/>
    <mergeCell ref="B70:H70"/>
    <mergeCell ref="B69:H69"/>
    <mergeCell ref="B71:H71"/>
    <mergeCell ref="B60:H60"/>
    <mergeCell ref="B61:H61"/>
    <mergeCell ref="B62:H62"/>
    <mergeCell ref="B63:H63"/>
    <mergeCell ref="B64:H64"/>
    <mergeCell ref="B65:H65"/>
    <mergeCell ref="B66:H66"/>
    <mergeCell ref="T9:T10"/>
    <mergeCell ref="B67:H67"/>
    <mergeCell ref="R9:R10"/>
    <mergeCell ref="S9:S10"/>
    <mergeCell ref="B86:H86"/>
    <mergeCell ref="B87:H87"/>
    <mergeCell ref="B88:H88"/>
    <mergeCell ref="B79:H79"/>
    <mergeCell ref="B80:H80"/>
    <mergeCell ref="B81:H81"/>
    <mergeCell ref="B82:H82"/>
    <mergeCell ref="B83:H83"/>
    <mergeCell ref="B84:H84"/>
    <mergeCell ref="B85:H8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96"/>
  <sheetViews>
    <sheetView topLeftCell="A16" workbookViewId="0">
      <selection activeCell="J14" sqref="J1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0.710937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" style="1" customWidth="1"/>
    <col min="20" max="20" width="11.85546875" style="1" customWidth="1"/>
    <col min="21" max="16384" width="9.140625" style="1"/>
  </cols>
  <sheetData>
    <row r="1" spans="1:20" ht="35.1" customHeight="1" x14ac:dyDescent="0.25">
      <c r="A1" s="687" t="s">
        <v>240</v>
      </c>
      <c r="B1" s="688"/>
      <c r="C1" s="688"/>
      <c r="D1" s="688"/>
      <c r="E1" s="688"/>
      <c r="F1" s="688"/>
      <c r="G1" s="688"/>
      <c r="H1" s="688"/>
      <c r="I1" s="688"/>
      <c r="J1" s="688"/>
      <c r="K1" s="688"/>
      <c r="L1" s="688"/>
      <c r="M1" s="688"/>
      <c r="N1" s="688"/>
      <c r="O1" s="688"/>
      <c r="P1" s="688"/>
      <c r="Q1" s="688"/>
      <c r="R1" s="688"/>
      <c r="S1" s="688"/>
      <c r="T1" s="688"/>
    </row>
    <row r="2" spans="1:20" s="2" customFormat="1" ht="70.5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79</v>
      </c>
      <c r="B3" s="679"/>
      <c r="C3" s="679"/>
      <c r="D3" s="679" t="s">
        <v>157</v>
      </c>
      <c r="E3" s="679"/>
      <c r="F3" s="679" t="s">
        <v>157</v>
      </c>
      <c r="G3" s="679"/>
      <c r="H3" s="17">
        <v>397</v>
      </c>
      <c r="I3" s="678" t="s">
        <v>158</v>
      </c>
      <c r="J3" s="678"/>
      <c r="K3" s="678" t="s">
        <v>159</v>
      </c>
      <c r="L3" s="678"/>
      <c r="M3" s="684" t="s">
        <v>160</v>
      </c>
      <c r="N3" s="684"/>
      <c r="O3" s="679" t="s">
        <v>157</v>
      </c>
      <c r="P3" s="679"/>
      <c r="Q3" s="682"/>
      <c r="R3" s="682"/>
      <c r="S3" s="682"/>
      <c r="T3" s="682"/>
    </row>
    <row r="4" spans="1:20" ht="36" customHeight="1" x14ac:dyDescent="0.3">
      <c r="A4" s="679"/>
      <c r="B4" s="679"/>
      <c r="C4" s="679"/>
      <c r="D4" s="679" t="s">
        <v>80</v>
      </c>
      <c r="E4" s="679"/>
      <c r="F4" s="679" t="s">
        <v>161</v>
      </c>
      <c r="G4" s="679"/>
      <c r="H4" s="17">
        <v>326</v>
      </c>
      <c r="I4" s="678" t="s">
        <v>162</v>
      </c>
      <c r="J4" s="678"/>
      <c r="K4" s="686" t="s">
        <v>163</v>
      </c>
      <c r="L4" s="686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/>
      <c r="G5" s="679"/>
      <c r="H5" s="17"/>
      <c r="I5" s="678" t="s">
        <v>166</v>
      </c>
      <c r="J5" s="678"/>
      <c r="K5" s="678" t="s">
        <v>167</v>
      </c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/>
      <c r="G6" s="679"/>
      <c r="H6" s="17"/>
      <c r="I6" s="678"/>
      <c r="J6" s="678"/>
      <c r="K6" s="678" t="s">
        <v>168</v>
      </c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/>
      <c r="G7" s="679"/>
      <c r="H7" s="17"/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36" customHeight="1" x14ac:dyDescent="0.3">
      <c r="A8" s="679"/>
      <c r="B8" s="679"/>
      <c r="C8" s="679"/>
      <c r="D8" s="679"/>
      <c r="E8" s="679"/>
      <c r="F8" s="679"/>
      <c r="G8" s="679"/>
      <c r="H8" s="17"/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81.7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customHeight="1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6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6" t="s">
        <v>267</v>
      </c>
      <c r="J13" s="4">
        <v>64</v>
      </c>
      <c r="K13" s="4">
        <v>60</v>
      </c>
      <c r="L13" s="4">
        <v>49</v>
      </c>
      <c r="M13" s="4">
        <v>14</v>
      </c>
      <c r="N13" s="4"/>
      <c r="O13" s="4"/>
      <c r="P13" s="4"/>
      <c r="Q13" s="4">
        <f>SUM(J13:P13)</f>
        <v>187</v>
      </c>
      <c r="R13" s="4"/>
      <c r="S13" s="4">
        <f>Q13</f>
        <v>187</v>
      </c>
      <c r="T13" s="4">
        <f>S13/4</f>
        <v>46.75</v>
      </c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6" t="s">
        <v>267</v>
      </c>
      <c r="J14" s="4">
        <v>70</v>
      </c>
      <c r="K14" s="4"/>
      <c r="L14" s="4">
        <v>40</v>
      </c>
      <c r="M14" s="4"/>
      <c r="N14" s="4"/>
      <c r="O14" s="4"/>
      <c r="P14" s="4"/>
      <c r="Q14" s="4">
        <f t="shared" ref="Q14:Q59" si="0">SUM(J14:P14)</f>
        <v>110</v>
      </c>
      <c r="R14" s="4"/>
      <c r="S14" s="4">
        <f>Q14</f>
        <v>110</v>
      </c>
      <c r="T14" s="4">
        <f>S14/3</f>
        <v>36.666666666666664</v>
      </c>
    </row>
    <row r="15" spans="1:20" ht="16.5" x14ac:dyDescent="0.25">
      <c r="A15" s="11">
        <v>5</v>
      </c>
      <c r="B15" s="674" t="s">
        <v>36</v>
      </c>
      <c r="C15" s="674"/>
      <c r="D15" s="674"/>
      <c r="E15" s="674"/>
      <c r="F15" s="674"/>
      <c r="G15" s="674"/>
      <c r="H15" s="674"/>
      <c r="I15" s="26" t="s">
        <v>267</v>
      </c>
      <c r="J15" s="4">
        <v>15</v>
      </c>
      <c r="K15" s="4">
        <v>15</v>
      </c>
      <c r="L15" s="4">
        <v>15</v>
      </c>
      <c r="M15" s="4">
        <v>15</v>
      </c>
      <c r="N15" s="4">
        <v>15</v>
      </c>
      <c r="O15" s="4">
        <v>15</v>
      </c>
      <c r="P15" s="4">
        <v>15</v>
      </c>
      <c r="Q15" s="4">
        <f t="shared" si="0"/>
        <v>105</v>
      </c>
      <c r="R15" s="4"/>
      <c r="S15" s="4">
        <f>Q15</f>
        <v>105</v>
      </c>
      <c r="T15" s="4">
        <f>S15/7</f>
        <v>15</v>
      </c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6" t="s">
        <v>267</v>
      </c>
      <c r="J16" s="4"/>
      <c r="K16" s="4"/>
      <c r="L16" s="4"/>
      <c r="M16" s="4"/>
      <c r="N16" s="4"/>
      <c r="O16" s="4"/>
      <c r="P16" s="4"/>
      <c r="Q16" s="4">
        <f t="shared" si="0"/>
        <v>0</v>
      </c>
      <c r="R16" s="4"/>
      <c r="S16" s="4"/>
      <c r="T16" s="4"/>
    </row>
    <row r="17" spans="1:20" ht="16.5" customHeight="1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6" t="s">
        <v>267</v>
      </c>
      <c r="J18" s="4"/>
      <c r="K18" s="4"/>
      <c r="L18" s="4"/>
      <c r="M18" s="4"/>
      <c r="N18" s="4"/>
      <c r="O18" s="4"/>
      <c r="P18" s="4"/>
      <c r="Q18" s="4">
        <f t="shared" si="0"/>
        <v>0</v>
      </c>
      <c r="R18" s="4"/>
      <c r="S18" s="4"/>
      <c r="T18" s="4"/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6" t="s">
        <v>267</v>
      </c>
      <c r="J19" s="4">
        <v>24</v>
      </c>
      <c r="K19" s="4">
        <v>30</v>
      </c>
      <c r="L19" s="4">
        <v>30</v>
      </c>
      <c r="M19" s="4">
        <v>24</v>
      </c>
      <c r="N19" s="4">
        <v>30</v>
      </c>
      <c r="O19" s="4">
        <v>24</v>
      </c>
      <c r="P19" s="4">
        <v>24</v>
      </c>
      <c r="Q19" s="4">
        <f t="shared" si="0"/>
        <v>186</v>
      </c>
      <c r="R19" s="4"/>
      <c r="S19" s="4">
        <f>Q19</f>
        <v>186</v>
      </c>
      <c r="T19" s="4">
        <f>S19/7</f>
        <v>26.571428571428573</v>
      </c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6" t="s">
        <v>267</v>
      </c>
      <c r="J20" s="4"/>
      <c r="K20" s="4"/>
      <c r="L20" s="4"/>
      <c r="M20" s="4"/>
      <c r="N20" s="4"/>
      <c r="O20" s="4"/>
      <c r="P20" s="4"/>
      <c r="Q20" s="4">
        <f t="shared" si="0"/>
        <v>0</v>
      </c>
      <c r="R20" s="4"/>
      <c r="S20" s="4"/>
      <c r="T20" s="4"/>
    </row>
    <row r="21" spans="1:20" ht="16.5" customHeight="1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f t="shared" si="0"/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f t="shared" si="0"/>
        <v>1</v>
      </c>
      <c r="R23" s="8">
        <v>5</v>
      </c>
      <c r="S23" s="4">
        <f t="shared" ref="S23:S59" si="1">Q23*R23</f>
        <v>5</v>
      </c>
      <c r="T23" s="4">
        <f t="shared" ref="T23:T59" si="2">S23/7</f>
        <v>0.7142857142857143</v>
      </c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f t="shared" si="0"/>
        <v>14</v>
      </c>
      <c r="R24" s="8">
        <v>0.6</v>
      </c>
      <c r="S24" s="4">
        <f t="shared" si="1"/>
        <v>8.4</v>
      </c>
      <c r="T24" s="4">
        <f t="shared" si="2"/>
        <v>1.2</v>
      </c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f t="shared" si="0"/>
        <v>1</v>
      </c>
      <c r="R25" s="8">
        <v>8</v>
      </c>
      <c r="S25" s="4">
        <f t="shared" si="1"/>
        <v>8</v>
      </c>
      <c r="T25" s="4">
        <f t="shared" si="2"/>
        <v>1.1428571428571428</v>
      </c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26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f t="shared" si="0"/>
        <v>6</v>
      </c>
      <c r="R26" s="8">
        <v>0.7</v>
      </c>
      <c r="S26" s="4">
        <f t="shared" si="1"/>
        <v>4.1999999999999993</v>
      </c>
      <c r="T26" s="4">
        <f t="shared" si="2"/>
        <v>0.59999999999999987</v>
      </c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26" t="s">
        <v>4</v>
      </c>
      <c r="J27" s="4"/>
      <c r="K27" s="4"/>
      <c r="L27" s="4"/>
      <c r="M27" s="4"/>
      <c r="N27" s="4"/>
      <c r="O27" s="4"/>
      <c r="P27" s="4"/>
      <c r="Q27" s="4">
        <f t="shared" si="0"/>
        <v>0</v>
      </c>
      <c r="R27" s="8">
        <v>1.9</v>
      </c>
      <c r="S27" s="4">
        <f t="shared" si="1"/>
        <v>0</v>
      </c>
      <c r="T27" s="4">
        <f t="shared" si="2"/>
        <v>0</v>
      </c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26" t="s">
        <v>4</v>
      </c>
      <c r="J28" s="4"/>
      <c r="K28" s="4"/>
      <c r="L28" s="4"/>
      <c r="M28" s="4"/>
      <c r="N28" s="4"/>
      <c r="O28" s="4"/>
      <c r="P28" s="4"/>
      <c r="Q28" s="4">
        <f t="shared" si="0"/>
        <v>0</v>
      </c>
      <c r="R28" s="8">
        <v>6.75</v>
      </c>
      <c r="S28" s="4">
        <f t="shared" si="1"/>
        <v>0</v>
      </c>
      <c r="T28" s="4">
        <f t="shared" si="2"/>
        <v>0</v>
      </c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26" t="s">
        <v>4</v>
      </c>
      <c r="J29" s="4"/>
      <c r="K29" s="4"/>
      <c r="L29" s="4"/>
      <c r="M29" s="4"/>
      <c r="N29" s="4"/>
      <c r="O29" s="4"/>
      <c r="P29" s="4"/>
      <c r="Q29" s="4">
        <f t="shared" si="0"/>
        <v>0</v>
      </c>
      <c r="R29" s="8">
        <v>1.5</v>
      </c>
      <c r="S29" s="4">
        <f t="shared" si="1"/>
        <v>0</v>
      </c>
      <c r="T29" s="4">
        <f t="shared" si="2"/>
        <v>0</v>
      </c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26" t="s">
        <v>4</v>
      </c>
      <c r="J30" s="4"/>
      <c r="K30" s="4"/>
      <c r="L30" s="4"/>
      <c r="M30" s="4"/>
      <c r="N30" s="4"/>
      <c r="O30" s="4"/>
      <c r="P30" s="4"/>
      <c r="Q30" s="4">
        <f t="shared" si="0"/>
        <v>0</v>
      </c>
      <c r="R30" s="8">
        <v>15</v>
      </c>
      <c r="S30" s="4">
        <f t="shared" si="1"/>
        <v>0</v>
      </c>
      <c r="T30" s="4">
        <f t="shared" si="2"/>
        <v>0</v>
      </c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f t="shared" si="0"/>
        <v>1</v>
      </c>
      <c r="R31" s="8">
        <v>1</v>
      </c>
      <c r="S31" s="4">
        <f t="shared" si="1"/>
        <v>1</v>
      </c>
      <c r="T31" s="4">
        <f t="shared" si="2"/>
        <v>0.14285714285714285</v>
      </c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26" t="s">
        <v>4</v>
      </c>
      <c r="J32" s="4"/>
      <c r="K32" s="4"/>
      <c r="L32" s="4"/>
      <c r="M32" s="4"/>
      <c r="N32" s="4"/>
      <c r="O32" s="4"/>
      <c r="P32" s="4"/>
      <c r="Q32" s="4">
        <f t="shared" si="0"/>
        <v>0</v>
      </c>
      <c r="R32" s="9">
        <v>40</v>
      </c>
      <c r="S32" s="4">
        <f t="shared" si="1"/>
        <v>0</v>
      </c>
      <c r="T32" s="4">
        <f t="shared" si="2"/>
        <v>0</v>
      </c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26" t="s">
        <v>4</v>
      </c>
      <c r="J33" s="4">
        <v>1</v>
      </c>
      <c r="K33" s="4"/>
      <c r="L33" s="4"/>
      <c r="M33" s="4"/>
      <c r="N33" s="4"/>
      <c r="O33" s="4"/>
      <c r="P33" s="4"/>
      <c r="Q33" s="4">
        <f t="shared" si="0"/>
        <v>1</v>
      </c>
      <c r="R33" s="8">
        <v>10</v>
      </c>
      <c r="S33" s="4">
        <f t="shared" si="1"/>
        <v>10</v>
      </c>
      <c r="T33" s="4">
        <f t="shared" si="2"/>
        <v>1.4285714285714286</v>
      </c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26" t="s">
        <v>4</v>
      </c>
      <c r="J34" s="4"/>
      <c r="K34" s="4"/>
      <c r="L34" s="4"/>
      <c r="M34" s="4"/>
      <c r="N34" s="4"/>
      <c r="O34" s="4"/>
      <c r="P34" s="4"/>
      <c r="Q34" s="4">
        <f t="shared" si="0"/>
        <v>0</v>
      </c>
      <c r="R34" s="10">
        <v>8</v>
      </c>
      <c r="S34" s="4">
        <f t="shared" si="1"/>
        <v>0</v>
      </c>
      <c r="T34" s="4">
        <f t="shared" si="2"/>
        <v>0</v>
      </c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f t="shared" si="0"/>
        <v>1</v>
      </c>
      <c r="R35" s="9">
        <v>40</v>
      </c>
      <c r="S35" s="4">
        <f t="shared" si="1"/>
        <v>40</v>
      </c>
      <c r="T35" s="4">
        <f t="shared" si="2"/>
        <v>5.7142857142857144</v>
      </c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f t="shared" si="0"/>
        <v>21</v>
      </c>
      <c r="R36" s="8">
        <v>2.5</v>
      </c>
      <c r="S36" s="4">
        <f t="shared" si="1"/>
        <v>52.5</v>
      </c>
      <c r="T36" s="4">
        <f t="shared" si="2"/>
        <v>7.5</v>
      </c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26" t="s">
        <v>4</v>
      </c>
      <c r="J37" s="4">
        <v>3</v>
      </c>
      <c r="K37" s="4"/>
      <c r="L37" s="4"/>
      <c r="M37" s="4"/>
      <c r="N37" s="4"/>
      <c r="O37" s="4"/>
      <c r="P37" s="4"/>
      <c r="Q37" s="4">
        <f t="shared" si="0"/>
        <v>3</v>
      </c>
      <c r="R37" s="8">
        <v>0.6</v>
      </c>
      <c r="S37" s="4">
        <f t="shared" si="1"/>
        <v>1.7999999999999998</v>
      </c>
      <c r="T37" s="4">
        <f t="shared" si="2"/>
        <v>0.25714285714285712</v>
      </c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26" t="s">
        <v>4</v>
      </c>
      <c r="J38" s="4"/>
      <c r="K38" s="4"/>
      <c r="L38" s="4"/>
      <c r="M38" s="4"/>
      <c r="N38" s="4"/>
      <c r="O38" s="4"/>
      <c r="P38" s="4"/>
      <c r="Q38" s="4">
        <f t="shared" si="0"/>
        <v>0</v>
      </c>
      <c r="R38" s="8">
        <v>2.5</v>
      </c>
      <c r="S38" s="4">
        <f t="shared" si="1"/>
        <v>0</v>
      </c>
      <c r="T38" s="4">
        <f t="shared" si="2"/>
        <v>0</v>
      </c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f t="shared" si="0"/>
        <v>1</v>
      </c>
      <c r="R39" s="9">
        <v>70</v>
      </c>
      <c r="S39" s="4">
        <f t="shared" si="1"/>
        <v>70</v>
      </c>
      <c r="T39" s="4">
        <f t="shared" si="2"/>
        <v>10</v>
      </c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26" t="s">
        <v>239</v>
      </c>
      <c r="J40" s="4"/>
      <c r="K40" s="4"/>
      <c r="L40" s="4"/>
      <c r="M40" s="4"/>
      <c r="N40" s="4"/>
      <c r="O40" s="4"/>
      <c r="P40" s="4"/>
      <c r="Q40" s="4">
        <f t="shared" si="0"/>
        <v>0</v>
      </c>
      <c r="R40" s="8">
        <v>20</v>
      </c>
      <c r="S40" s="4">
        <f t="shared" si="1"/>
        <v>0</v>
      </c>
      <c r="T40" s="4">
        <f t="shared" si="2"/>
        <v>0</v>
      </c>
    </row>
    <row r="41" spans="1:20" ht="16.5" customHeight="1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>
        <f t="shared" si="1"/>
        <v>0</v>
      </c>
      <c r="T41" s="4">
        <f t="shared" si="2"/>
        <v>0</v>
      </c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26" t="s">
        <v>4</v>
      </c>
      <c r="J42" s="4"/>
      <c r="K42" s="4"/>
      <c r="L42" s="4"/>
      <c r="M42" s="4"/>
      <c r="N42" s="4"/>
      <c r="O42" s="4"/>
      <c r="P42" s="4"/>
      <c r="Q42" s="4">
        <f t="shared" si="0"/>
        <v>0</v>
      </c>
      <c r="R42" s="8">
        <v>0.1</v>
      </c>
      <c r="S42" s="4">
        <f t="shared" si="1"/>
        <v>0</v>
      </c>
      <c r="T42" s="4">
        <f t="shared" si="2"/>
        <v>0</v>
      </c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26" t="s">
        <v>4</v>
      </c>
      <c r="J43" s="4"/>
      <c r="K43" s="4"/>
      <c r="L43" s="4"/>
      <c r="M43" s="4"/>
      <c r="N43" s="4"/>
      <c r="O43" s="4"/>
      <c r="P43" s="4"/>
      <c r="Q43" s="4">
        <f t="shared" si="0"/>
        <v>0</v>
      </c>
      <c r="R43" s="8">
        <v>1.9</v>
      </c>
      <c r="S43" s="4">
        <f t="shared" si="1"/>
        <v>0</v>
      </c>
      <c r="T43" s="4">
        <f t="shared" si="2"/>
        <v>0</v>
      </c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f t="shared" si="0"/>
        <v>1</v>
      </c>
      <c r="R44" s="8">
        <v>6</v>
      </c>
      <c r="S44" s="4">
        <f t="shared" si="1"/>
        <v>6</v>
      </c>
      <c r="T44" s="4">
        <f t="shared" si="2"/>
        <v>0.8571428571428571</v>
      </c>
    </row>
    <row r="45" spans="1:20" ht="16.5" x14ac:dyDescent="0.25">
      <c r="A45" s="11">
        <v>35</v>
      </c>
      <c r="B45" s="674" t="s">
        <v>64</v>
      </c>
      <c r="C45" s="674"/>
      <c r="D45" s="674"/>
      <c r="E45" s="674"/>
      <c r="F45" s="674"/>
      <c r="G45" s="674"/>
      <c r="H45" s="674"/>
      <c r="I45" s="26" t="s">
        <v>4</v>
      </c>
      <c r="J45" s="4"/>
      <c r="K45" s="4"/>
      <c r="L45" s="4"/>
      <c r="M45" s="4"/>
      <c r="N45" s="4"/>
      <c r="O45" s="4"/>
      <c r="P45" s="4"/>
      <c r="Q45" s="4">
        <f t="shared" si="0"/>
        <v>0</v>
      </c>
      <c r="R45" s="8">
        <v>0.5</v>
      </c>
      <c r="S45" s="4">
        <f t="shared" si="1"/>
        <v>0</v>
      </c>
      <c r="T45" s="4">
        <f t="shared" si="2"/>
        <v>0</v>
      </c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f t="shared" si="0"/>
        <v>8</v>
      </c>
      <c r="R46" s="8">
        <v>2</v>
      </c>
      <c r="S46" s="4">
        <f t="shared" si="1"/>
        <v>16</v>
      </c>
      <c r="T46" s="4">
        <f t="shared" si="2"/>
        <v>2.2857142857142856</v>
      </c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26" t="s">
        <v>4</v>
      </c>
      <c r="J47" s="4"/>
      <c r="K47" s="4"/>
      <c r="L47" s="4"/>
      <c r="M47" s="4"/>
      <c r="N47" s="4"/>
      <c r="O47" s="4"/>
      <c r="P47" s="4"/>
      <c r="Q47" s="4">
        <f t="shared" si="0"/>
        <v>0</v>
      </c>
      <c r="R47" s="8">
        <v>0.8</v>
      </c>
      <c r="S47" s="4">
        <f t="shared" si="1"/>
        <v>0</v>
      </c>
      <c r="T47" s="4">
        <f t="shared" si="2"/>
        <v>0</v>
      </c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26" t="s">
        <v>4</v>
      </c>
      <c r="J48" s="4"/>
      <c r="K48" s="4"/>
      <c r="L48" s="4"/>
      <c r="M48" s="4"/>
      <c r="N48" s="4"/>
      <c r="O48" s="4"/>
      <c r="P48" s="4"/>
      <c r="Q48" s="4">
        <f t="shared" si="0"/>
        <v>0</v>
      </c>
      <c r="R48" s="8">
        <v>0.15</v>
      </c>
      <c r="S48" s="4">
        <f t="shared" si="1"/>
        <v>0</v>
      </c>
      <c r="T48" s="4">
        <f t="shared" si="2"/>
        <v>0</v>
      </c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26" t="s">
        <v>4</v>
      </c>
      <c r="J49" s="4"/>
      <c r="K49" s="4"/>
      <c r="L49" s="4"/>
      <c r="M49" s="4"/>
      <c r="N49" s="4"/>
      <c r="O49" s="4"/>
      <c r="P49" s="4"/>
      <c r="Q49" s="4">
        <f t="shared" si="0"/>
        <v>0</v>
      </c>
      <c r="R49" s="8">
        <v>0.3</v>
      </c>
      <c r="S49" s="4">
        <f t="shared" si="1"/>
        <v>0</v>
      </c>
      <c r="T49" s="4">
        <f t="shared" si="2"/>
        <v>0</v>
      </c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f t="shared" si="0"/>
        <v>3</v>
      </c>
      <c r="R50" s="8">
        <v>1.5</v>
      </c>
      <c r="S50" s="4">
        <f t="shared" si="1"/>
        <v>4.5</v>
      </c>
      <c r="T50" s="4">
        <f t="shared" si="2"/>
        <v>0.6428571428571429</v>
      </c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 t="shared" si="0"/>
        <v>2000</v>
      </c>
      <c r="R51" s="8">
        <f>5.8/500</f>
        <v>1.1599999999999999E-2</v>
      </c>
      <c r="S51" s="4">
        <f t="shared" si="1"/>
        <v>23.2</v>
      </c>
      <c r="T51" s="4">
        <f t="shared" si="2"/>
        <v>3.3142857142857141</v>
      </c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26" t="s">
        <v>4</v>
      </c>
      <c r="J52" s="4"/>
      <c r="K52" s="4"/>
      <c r="L52" s="4"/>
      <c r="M52" s="4"/>
      <c r="N52" s="4"/>
      <c r="O52" s="4"/>
      <c r="P52" s="4"/>
      <c r="Q52" s="4">
        <f t="shared" si="0"/>
        <v>0</v>
      </c>
      <c r="R52" s="9">
        <v>20</v>
      </c>
      <c r="S52" s="4">
        <f t="shared" si="1"/>
        <v>0</v>
      </c>
      <c r="T52" s="4">
        <f t="shared" si="2"/>
        <v>0</v>
      </c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f t="shared" si="0"/>
        <v>140</v>
      </c>
      <c r="R53" s="8">
        <v>0.1</v>
      </c>
      <c r="S53" s="4">
        <f t="shared" si="1"/>
        <v>14</v>
      </c>
      <c r="T53" s="4">
        <f t="shared" si="2"/>
        <v>2</v>
      </c>
    </row>
    <row r="54" spans="1:20" ht="16.5" x14ac:dyDescent="0.25">
      <c r="A54" s="11">
        <v>44</v>
      </c>
      <c r="B54" s="674" t="s">
        <v>73</v>
      </c>
      <c r="C54" s="674"/>
      <c r="D54" s="674"/>
      <c r="E54" s="674"/>
      <c r="F54" s="674"/>
      <c r="G54" s="674"/>
      <c r="H54" s="674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f t="shared" si="0"/>
        <v>6</v>
      </c>
      <c r="R54" s="9">
        <v>1</v>
      </c>
      <c r="S54" s="4">
        <f t="shared" si="1"/>
        <v>6</v>
      </c>
      <c r="T54" s="4">
        <f t="shared" si="2"/>
        <v>0.8571428571428571</v>
      </c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f t="shared" si="0"/>
        <v>10</v>
      </c>
      <c r="R55" s="8">
        <v>3</v>
      </c>
      <c r="S55" s="4">
        <f t="shared" si="1"/>
        <v>30</v>
      </c>
      <c r="T55" s="4">
        <f t="shared" si="2"/>
        <v>4.2857142857142856</v>
      </c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26" t="s">
        <v>4</v>
      </c>
      <c r="J56" s="4"/>
      <c r="K56" s="4"/>
      <c r="L56" s="4"/>
      <c r="M56" s="4"/>
      <c r="N56" s="4"/>
      <c r="O56" s="4"/>
      <c r="P56" s="4"/>
      <c r="Q56" s="4">
        <f t="shared" si="0"/>
        <v>0</v>
      </c>
      <c r="R56" s="8">
        <v>2.5</v>
      </c>
      <c r="S56" s="4">
        <f t="shared" si="1"/>
        <v>0</v>
      </c>
      <c r="T56" s="4">
        <f t="shared" si="2"/>
        <v>0</v>
      </c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26" t="s">
        <v>4</v>
      </c>
      <c r="J57" s="4"/>
      <c r="K57" s="4"/>
      <c r="L57" s="4"/>
      <c r="M57" s="4"/>
      <c r="N57" s="4"/>
      <c r="O57" s="4"/>
      <c r="P57" s="4"/>
      <c r="Q57" s="4">
        <f t="shared" si="0"/>
        <v>0</v>
      </c>
      <c r="R57" s="8">
        <v>9</v>
      </c>
      <c r="S57" s="4">
        <f t="shared" si="1"/>
        <v>0</v>
      </c>
      <c r="T57" s="4">
        <f t="shared" si="2"/>
        <v>0</v>
      </c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26" t="s">
        <v>4</v>
      </c>
      <c r="J58" s="4"/>
      <c r="K58" s="4"/>
      <c r="L58" s="4"/>
      <c r="M58" s="4"/>
      <c r="N58" s="4"/>
      <c r="O58" s="4"/>
      <c r="P58" s="4"/>
      <c r="Q58" s="4">
        <f t="shared" si="0"/>
        <v>0</v>
      </c>
      <c r="R58" s="8">
        <v>0.7</v>
      </c>
      <c r="S58" s="4">
        <f t="shared" si="1"/>
        <v>0</v>
      </c>
      <c r="T58" s="4">
        <f t="shared" si="2"/>
        <v>0</v>
      </c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26" t="s">
        <v>4</v>
      </c>
      <c r="J59" s="4"/>
      <c r="K59" s="4"/>
      <c r="L59" s="4"/>
      <c r="M59" s="4"/>
      <c r="N59" s="4"/>
      <c r="O59" s="4"/>
      <c r="P59" s="4"/>
      <c r="Q59" s="4">
        <f t="shared" si="0"/>
        <v>0</v>
      </c>
      <c r="R59" s="8">
        <v>1</v>
      </c>
      <c r="S59" s="4">
        <f t="shared" si="1"/>
        <v>0</v>
      </c>
      <c r="T59" s="4">
        <f t="shared" si="2"/>
        <v>0</v>
      </c>
    </row>
    <row r="60" spans="1:20" ht="16.5" customHeight="1" x14ac:dyDescent="0.25">
      <c r="A60" s="11">
        <v>50</v>
      </c>
      <c r="B60" s="685" t="s">
        <v>271</v>
      </c>
      <c r="C60" s="685"/>
      <c r="D60" s="685"/>
      <c r="E60" s="685"/>
      <c r="F60" s="685"/>
      <c r="G60" s="685"/>
      <c r="H60" s="685"/>
      <c r="I60" s="27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674" t="s">
        <v>241</v>
      </c>
      <c r="C61" s="674"/>
      <c r="D61" s="674"/>
      <c r="E61" s="674"/>
      <c r="F61" s="674"/>
      <c r="G61" s="674"/>
      <c r="H61" s="674"/>
      <c r="I61" s="26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674" t="s">
        <v>266</v>
      </c>
      <c r="C62" s="674"/>
      <c r="D62" s="674"/>
      <c r="E62" s="674"/>
      <c r="F62" s="674"/>
      <c r="G62" s="674"/>
      <c r="H62" s="674"/>
      <c r="I62" s="26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>S62</f>
        <v>500</v>
      </c>
    </row>
    <row r="63" spans="1:20" ht="16.5" x14ac:dyDescent="0.25">
      <c r="A63" s="11">
        <v>53</v>
      </c>
      <c r="B63" s="674" t="s">
        <v>268</v>
      </c>
      <c r="C63" s="674"/>
      <c r="D63" s="674"/>
      <c r="E63" s="674"/>
      <c r="F63" s="674"/>
      <c r="G63" s="674"/>
      <c r="H63" s="674"/>
      <c r="I63" s="26" t="s">
        <v>267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500</v>
      </c>
      <c r="S63" s="4">
        <f>Q63*R63</f>
        <v>500</v>
      </c>
      <c r="T63" s="4">
        <f>S63</f>
        <v>500</v>
      </c>
    </row>
    <row r="64" spans="1:20" ht="16.5" x14ac:dyDescent="0.25">
      <c r="A64" s="11">
        <v>54</v>
      </c>
      <c r="B64" s="674" t="s">
        <v>269</v>
      </c>
      <c r="C64" s="674"/>
      <c r="D64" s="674"/>
      <c r="E64" s="674"/>
      <c r="F64" s="674"/>
      <c r="G64" s="674"/>
      <c r="H64" s="674"/>
      <c r="I64" s="26" t="s">
        <v>267</v>
      </c>
      <c r="J64" s="4"/>
      <c r="K64" s="4"/>
      <c r="L64" s="4"/>
      <c r="M64" s="4"/>
      <c r="N64" s="4"/>
      <c r="O64" s="4"/>
      <c r="P64" s="4"/>
      <c r="Q64" s="4">
        <v>3</v>
      </c>
      <c r="R64" s="10">
        <v>350</v>
      </c>
      <c r="S64" s="4">
        <f>Q64*R64</f>
        <v>1050</v>
      </c>
      <c r="T64" s="4">
        <f>S64</f>
        <v>1050</v>
      </c>
    </row>
    <row r="65" spans="1:20" ht="16.5" x14ac:dyDescent="0.25">
      <c r="A65" s="11">
        <v>55</v>
      </c>
      <c r="B65" s="674" t="s">
        <v>270</v>
      </c>
      <c r="C65" s="674"/>
      <c r="D65" s="674"/>
      <c r="E65" s="674"/>
      <c r="F65" s="674"/>
      <c r="G65" s="674"/>
      <c r="H65" s="674"/>
      <c r="I65" s="26" t="s">
        <v>267</v>
      </c>
      <c r="J65" s="4"/>
      <c r="K65" s="4"/>
      <c r="L65" s="4"/>
      <c r="M65" s="4"/>
      <c r="N65" s="4"/>
      <c r="O65" s="4"/>
      <c r="P65" s="4"/>
      <c r="Q65" s="4">
        <v>1</v>
      </c>
      <c r="R65" s="26">
        <v>500</v>
      </c>
      <c r="S65" s="4">
        <f>Q65*R65</f>
        <v>500</v>
      </c>
      <c r="T65" s="4">
        <f>S65</f>
        <v>500</v>
      </c>
    </row>
    <row r="66" spans="1:20" ht="16.5" customHeight="1" x14ac:dyDescent="0.25">
      <c r="A66" s="11">
        <v>56</v>
      </c>
      <c r="B66" s="685" t="s">
        <v>245</v>
      </c>
      <c r="C66" s="685"/>
      <c r="D66" s="685"/>
      <c r="E66" s="685"/>
      <c r="F66" s="685"/>
      <c r="G66" s="685"/>
      <c r="H66" s="685"/>
      <c r="I66" s="27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674" t="s">
        <v>246</v>
      </c>
      <c r="C67" s="674"/>
      <c r="D67" s="674"/>
      <c r="E67" s="674"/>
      <c r="F67" s="674"/>
      <c r="G67" s="674"/>
      <c r="H67" s="674"/>
      <c r="I67" s="26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674" t="s">
        <v>247</v>
      </c>
      <c r="C68" s="674"/>
      <c r="D68" s="674"/>
      <c r="E68" s="674"/>
      <c r="F68" s="674"/>
      <c r="G68" s="674"/>
      <c r="H68" s="674"/>
      <c r="I68" s="26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674" t="s">
        <v>248</v>
      </c>
      <c r="C69" s="674"/>
      <c r="D69" s="674"/>
      <c r="E69" s="674"/>
      <c r="F69" s="674"/>
      <c r="G69" s="674"/>
      <c r="H69" s="674"/>
      <c r="I69" s="26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674" t="s">
        <v>249</v>
      </c>
      <c r="C70" s="674"/>
      <c r="D70" s="674"/>
      <c r="E70" s="674"/>
      <c r="F70" s="674"/>
      <c r="G70" s="674"/>
      <c r="H70" s="674"/>
      <c r="I70" s="26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674" t="s">
        <v>250</v>
      </c>
      <c r="C71" s="674"/>
      <c r="D71" s="674"/>
      <c r="E71" s="674"/>
      <c r="F71" s="674"/>
      <c r="G71" s="674"/>
      <c r="H71" s="674"/>
      <c r="I71" s="26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674" t="s">
        <v>251</v>
      </c>
      <c r="C72" s="674"/>
      <c r="D72" s="674"/>
      <c r="E72" s="674"/>
      <c r="F72" s="674"/>
      <c r="G72" s="674"/>
      <c r="H72" s="674"/>
      <c r="I72" s="26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674" t="s">
        <v>252</v>
      </c>
      <c r="C73" s="674"/>
      <c r="D73" s="674"/>
      <c r="E73" s="674"/>
      <c r="F73" s="674"/>
      <c r="G73" s="674"/>
      <c r="H73" s="674"/>
      <c r="I73" s="26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674" t="s">
        <v>253</v>
      </c>
      <c r="C74" s="674"/>
      <c r="D74" s="674"/>
      <c r="E74" s="674"/>
      <c r="F74" s="674"/>
      <c r="G74" s="674"/>
      <c r="H74" s="674"/>
      <c r="I74" s="26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685" t="s">
        <v>254</v>
      </c>
      <c r="C75" s="685"/>
      <c r="D75" s="685"/>
      <c r="E75" s="685"/>
      <c r="F75" s="685"/>
      <c r="G75" s="685"/>
      <c r="H75" s="685"/>
      <c r="I75" s="27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674" t="s">
        <v>255</v>
      </c>
      <c r="C76" s="674"/>
      <c r="D76" s="674"/>
      <c r="E76" s="674"/>
      <c r="F76" s="674"/>
      <c r="G76" s="674"/>
      <c r="H76" s="674"/>
      <c r="I76" s="26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674" t="s">
        <v>256</v>
      </c>
      <c r="C77" s="674"/>
      <c r="D77" s="674"/>
      <c r="E77" s="674"/>
      <c r="F77" s="674"/>
      <c r="G77" s="674"/>
      <c r="H77" s="674"/>
      <c r="I77" s="26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674" t="s">
        <v>257</v>
      </c>
      <c r="C78" s="674"/>
      <c r="D78" s="674"/>
      <c r="E78" s="674"/>
      <c r="F78" s="674"/>
      <c r="G78" s="674"/>
      <c r="H78" s="674"/>
      <c r="I78" s="26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674" t="s">
        <v>31</v>
      </c>
      <c r="C79" s="674"/>
      <c r="D79" s="674"/>
      <c r="E79" s="674"/>
      <c r="F79" s="674"/>
      <c r="G79" s="674"/>
      <c r="H79" s="674"/>
      <c r="I79" s="26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674" t="s">
        <v>258</v>
      </c>
      <c r="C80" s="674"/>
      <c r="D80" s="674"/>
      <c r="E80" s="674"/>
      <c r="F80" s="674"/>
      <c r="G80" s="674"/>
      <c r="H80" s="674"/>
      <c r="I80" s="26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674" t="s">
        <v>259</v>
      </c>
      <c r="C81" s="674"/>
      <c r="D81" s="674"/>
      <c r="E81" s="674"/>
      <c r="F81" s="674"/>
      <c r="G81" s="674"/>
      <c r="H81" s="674"/>
      <c r="I81" s="26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674" t="s">
        <v>260</v>
      </c>
      <c r="C82" s="674"/>
      <c r="D82" s="674"/>
      <c r="E82" s="674"/>
      <c r="F82" s="674"/>
      <c r="G82" s="674"/>
      <c r="H82" s="674"/>
      <c r="I82" s="26" t="s">
        <v>4</v>
      </c>
      <c r="J82" s="4"/>
      <c r="K82" s="4"/>
      <c r="L82" s="4"/>
      <c r="M82" s="4"/>
      <c r="N82" s="4"/>
      <c r="O82" s="4"/>
      <c r="P82" s="4"/>
      <c r="Q82" s="4">
        <v>3</v>
      </c>
      <c r="R82" s="26">
        <v>40</v>
      </c>
      <c r="S82" s="4">
        <f>Q82*R82</f>
        <v>120</v>
      </c>
      <c r="T82" s="4"/>
    </row>
    <row r="83" spans="1:20" ht="16.5" x14ac:dyDescent="0.25">
      <c r="A83" s="11">
        <v>73</v>
      </c>
      <c r="B83" s="674" t="s">
        <v>30</v>
      </c>
      <c r="C83" s="674"/>
      <c r="D83" s="674"/>
      <c r="E83" s="674"/>
      <c r="F83" s="674"/>
      <c r="G83" s="674"/>
      <c r="H83" s="674"/>
      <c r="I83" s="26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674" t="s">
        <v>261</v>
      </c>
      <c r="C84" s="674"/>
      <c r="D84" s="674"/>
      <c r="E84" s="674"/>
      <c r="F84" s="674"/>
      <c r="G84" s="674"/>
      <c r="H84" s="674"/>
      <c r="I84" s="26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 x14ac:dyDescent="0.25">
      <c r="A85" s="11">
        <v>75</v>
      </c>
      <c r="B85" s="686" t="s">
        <v>262</v>
      </c>
      <c r="C85" s="686"/>
      <c r="D85" s="686"/>
      <c r="E85" s="686"/>
      <c r="F85" s="686"/>
      <c r="G85" s="686"/>
      <c r="H85" s="686"/>
      <c r="I85" s="26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674" t="s">
        <v>263</v>
      </c>
      <c r="C86" s="674"/>
      <c r="D86" s="674"/>
      <c r="E86" s="674"/>
      <c r="F86" s="674"/>
      <c r="G86" s="674"/>
      <c r="H86" s="674"/>
      <c r="I86" s="26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674" t="s">
        <v>264</v>
      </c>
      <c r="C87" s="674"/>
      <c r="D87" s="674"/>
      <c r="E87" s="674"/>
      <c r="F87" s="674"/>
      <c r="G87" s="674"/>
      <c r="H87" s="674"/>
      <c r="I87" s="26" t="s">
        <v>4</v>
      </c>
      <c r="J87" s="4"/>
      <c r="K87" s="4"/>
      <c r="L87" s="4"/>
      <c r="M87" s="4"/>
      <c r="N87" s="4"/>
      <c r="O87" s="4"/>
      <c r="P87" s="4"/>
      <c r="Q87" s="4">
        <v>3</v>
      </c>
      <c r="R87" s="26">
        <v>20</v>
      </c>
      <c r="S87" s="4">
        <f>Q87*R87</f>
        <v>60</v>
      </c>
      <c r="T87" s="4"/>
    </row>
    <row r="88" spans="1:20" ht="16.5" x14ac:dyDescent="0.25">
      <c r="A88" s="11">
        <v>78</v>
      </c>
      <c r="B88" s="674" t="s">
        <v>265</v>
      </c>
      <c r="C88" s="674"/>
      <c r="D88" s="674"/>
      <c r="E88" s="674"/>
      <c r="F88" s="674"/>
      <c r="G88" s="674"/>
      <c r="H88" s="674"/>
      <c r="I88" s="26" t="s">
        <v>4</v>
      </c>
      <c r="J88" s="4"/>
      <c r="K88" s="4"/>
      <c r="L88" s="4"/>
      <c r="M88" s="4"/>
      <c r="N88" s="4"/>
      <c r="O88" s="4"/>
      <c r="P88" s="4"/>
      <c r="Q88" s="4">
        <v>3</v>
      </c>
      <c r="R88" s="26">
        <v>30</v>
      </c>
      <c r="S88" s="4">
        <f>Q88*R88</f>
        <v>90</v>
      </c>
      <c r="T88" s="4"/>
    </row>
    <row r="89" spans="1:20" ht="15.75" x14ac:dyDescent="0.25">
      <c r="A89" s="5"/>
    </row>
    <row r="90" spans="1:20" ht="15.75" x14ac:dyDescent="0.25">
      <c r="A90" s="5"/>
    </row>
    <row r="91" spans="1:20" ht="15.75" x14ac:dyDescent="0.25">
      <c r="A91" s="5"/>
    </row>
    <row r="92" spans="1:20" ht="15.75" x14ac:dyDescent="0.25">
      <c r="A92" s="5"/>
    </row>
    <row r="93" spans="1:20" ht="15.75" x14ac:dyDescent="0.25">
      <c r="A93" s="5"/>
    </row>
    <row r="94" spans="1:20" ht="15.75" x14ac:dyDescent="0.25">
      <c r="A94" s="5"/>
    </row>
    <row r="95" spans="1:20" ht="15.75" x14ac:dyDescent="0.25">
      <c r="A95" s="5"/>
    </row>
    <row r="96" spans="1:20" ht="15.75" x14ac:dyDescent="0.25">
      <c r="A96" s="5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36:H36"/>
    <mergeCell ref="B37:H37"/>
    <mergeCell ref="B44:H44"/>
    <mergeCell ref="B45:H45"/>
    <mergeCell ref="B46:H46"/>
    <mergeCell ref="B47:H47"/>
    <mergeCell ref="B48:H48"/>
    <mergeCell ref="B49:H49"/>
    <mergeCell ref="B38:H38"/>
    <mergeCell ref="B39:H39"/>
    <mergeCell ref="B40:H40"/>
    <mergeCell ref="B41:H41"/>
    <mergeCell ref="B42:H42"/>
    <mergeCell ref="B43:H43"/>
    <mergeCell ref="B33:H33"/>
    <mergeCell ref="B34:H34"/>
    <mergeCell ref="B35:H35"/>
    <mergeCell ref="B24:H24"/>
    <mergeCell ref="B25:H25"/>
    <mergeCell ref="B26:H26"/>
    <mergeCell ref="B27:H27"/>
    <mergeCell ref="B28:H28"/>
    <mergeCell ref="B29:H29"/>
    <mergeCell ref="A9:A10"/>
    <mergeCell ref="B9:H10"/>
    <mergeCell ref="I9:I10"/>
    <mergeCell ref="J9:Q9"/>
    <mergeCell ref="B22:H22"/>
    <mergeCell ref="B23:H23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87:H87"/>
    <mergeCell ref="B88:H88"/>
    <mergeCell ref="T9:T10"/>
    <mergeCell ref="A1:T1"/>
    <mergeCell ref="Q2:T2"/>
    <mergeCell ref="Q3:T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8"/>
  <sheetViews>
    <sheetView topLeftCell="A37" zoomScale="80" zoomScaleNormal="80" workbookViewId="0">
      <selection activeCell="J14" sqref="J1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4.85546875" style="1" customWidth="1"/>
    <col min="20" max="20" width="12.42578125" style="1" customWidth="1"/>
    <col min="21" max="16384" width="9.140625" style="1"/>
  </cols>
  <sheetData>
    <row r="1" spans="1:20" ht="35.1" customHeight="1" x14ac:dyDescent="0.25">
      <c r="A1" s="683" t="s">
        <v>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79</v>
      </c>
      <c r="B3" s="679"/>
      <c r="C3" s="679"/>
      <c r="D3" s="679" t="s">
        <v>169</v>
      </c>
      <c r="E3" s="679"/>
      <c r="F3" s="679" t="s">
        <v>170</v>
      </c>
      <c r="G3" s="679"/>
      <c r="H3" s="17">
        <v>1600</v>
      </c>
      <c r="I3" s="678" t="s">
        <v>171</v>
      </c>
      <c r="J3" s="678"/>
      <c r="K3" s="678" t="s">
        <v>172</v>
      </c>
      <c r="L3" s="678"/>
      <c r="M3" s="684" t="s">
        <v>173</v>
      </c>
      <c r="N3" s="684"/>
      <c r="O3" s="679" t="s">
        <v>170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 t="s">
        <v>169</v>
      </c>
      <c r="E4" s="679"/>
      <c r="F4" s="679" t="s">
        <v>174</v>
      </c>
      <c r="G4" s="679"/>
      <c r="H4" s="17">
        <v>2000</v>
      </c>
      <c r="I4" s="678" t="s">
        <v>175</v>
      </c>
      <c r="J4" s="678"/>
      <c r="K4" s="678" t="s">
        <v>176</v>
      </c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/>
      <c r="G5" s="679"/>
      <c r="H5" s="17"/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/>
      <c r="G6" s="679"/>
      <c r="H6" s="17"/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/>
      <c r="G7" s="679"/>
      <c r="H7" s="17"/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78.75" customHeight="1" x14ac:dyDescent="0.3">
      <c r="A8" s="679"/>
      <c r="B8" s="679"/>
      <c r="C8" s="679"/>
      <c r="D8" s="679"/>
      <c r="E8" s="679"/>
      <c r="F8" s="679"/>
      <c r="G8" s="679"/>
      <c r="H8" s="17"/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68.2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4" t="s">
        <v>267</v>
      </c>
      <c r="J14" s="4">
        <v>90</v>
      </c>
      <c r="K14" s="4">
        <v>90</v>
      </c>
      <c r="L14" s="4">
        <v>90</v>
      </c>
      <c r="M14" s="4">
        <v>90</v>
      </c>
      <c r="N14" s="4"/>
      <c r="O14" s="4"/>
      <c r="P14" s="4"/>
      <c r="Q14" s="4"/>
      <c r="R14" s="4"/>
      <c r="S14" s="4">
        <v>360</v>
      </c>
      <c r="T14" s="4"/>
    </row>
    <row r="15" spans="1:20" ht="16.5" x14ac:dyDescent="0.25">
      <c r="A15" s="11">
        <v>5</v>
      </c>
      <c r="B15" s="674" t="s">
        <v>95</v>
      </c>
      <c r="C15" s="674"/>
      <c r="D15" s="674"/>
      <c r="E15" s="674"/>
      <c r="F15" s="674"/>
      <c r="G15" s="674"/>
      <c r="H15" s="674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f>SUM(J19:P19)</f>
        <v>70</v>
      </c>
      <c r="R19" s="4"/>
      <c r="S19" s="4">
        <v>70</v>
      </c>
      <c r="T19" s="4"/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15" t="s">
        <v>4</v>
      </c>
      <c r="J23" s="4">
        <v>2</v>
      </c>
      <c r="K23" s="4"/>
      <c r="L23" s="4"/>
      <c r="M23" s="4"/>
      <c r="N23" s="4"/>
      <c r="O23" s="4"/>
      <c r="P23" s="4"/>
      <c r="Q23" s="4">
        <v>2</v>
      </c>
      <c r="R23" s="8">
        <v>5</v>
      </c>
      <c r="S23" s="4"/>
      <c r="T23" s="4"/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15" t="s">
        <v>4</v>
      </c>
      <c r="J24" s="4">
        <v>4</v>
      </c>
      <c r="K24" s="4"/>
      <c r="L24" s="4"/>
      <c r="M24" s="4">
        <v>4</v>
      </c>
      <c r="N24" s="4"/>
      <c r="O24" s="4"/>
      <c r="P24" s="4">
        <v>4</v>
      </c>
      <c r="Q24" s="4">
        <v>12</v>
      </c>
      <c r="R24" s="8">
        <v>0.6</v>
      </c>
      <c r="S24" s="4"/>
      <c r="T24" s="4"/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15" t="s">
        <v>4</v>
      </c>
      <c r="J25" s="4">
        <v>2</v>
      </c>
      <c r="K25" s="4"/>
      <c r="L25" s="4"/>
      <c r="M25" s="4"/>
      <c r="N25" s="4"/>
      <c r="O25" s="4"/>
      <c r="P25" s="4"/>
      <c r="Q25" s="4">
        <v>2</v>
      </c>
      <c r="R25" s="8">
        <v>8</v>
      </c>
      <c r="S25" s="4"/>
      <c r="T25" s="4"/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/>
      <c r="T26" s="4"/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15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/>
      <c r="T29" s="4"/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15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/>
      <c r="T30" s="4"/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15" t="s">
        <v>4</v>
      </c>
      <c r="J31" s="4">
        <v>2</v>
      </c>
      <c r="K31" s="4"/>
      <c r="L31" s="4"/>
      <c r="M31" s="4"/>
      <c r="N31" s="4"/>
      <c r="O31" s="4"/>
      <c r="P31" s="4">
        <v>2</v>
      </c>
      <c r="Q31" s="4">
        <v>4</v>
      </c>
      <c r="R31" s="8">
        <v>1</v>
      </c>
      <c r="S31" s="4"/>
      <c r="T31" s="4"/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15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/>
      <c r="T33" s="4"/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15" t="s">
        <v>4</v>
      </c>
      <c r="J42" s="4">
        <v>6</v>
      </c>
      <c r="K42" s="4"/>
      <c r="L42" s="4">
        <v>4</v>
      </c>
      <c r="M42" s="4"/>
      <c r="N42" s="4">
        <v>4</v>
      </c>
      <c r="O42" s="4"/>
      <c r="P42" s="4">
        <v>4</v>
      </c>
      <c r="Q42" s="4">
        <v>18</v>
      </c>
      <c r="R42" s="8">
        <v>0.1</v>
      </c>
      <c r="S42" s="4"/>
      <c r="T42" s="4"/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15" t="s">
        <v>4</v>
      </c>
      <c r="J43" s="4">
        <v>2</v>
      </c>
      <c r="K43" s="4"/>
      <c r="L43" s="4"/>
      <c r="M43" s="4"/>
      <c r="N43" s="4"/>
      <c r="O43" s="4"/>
      <c r="P43" s="4"/>
      <c r="Q43" s="4">
        <f>SUM(J43:P43)</f>
        <v>2</v>
      </c>
      <c r="R43" s="8">
        <v>1.9</v>
      </c>
      <c r="S43" s="4"/>
      <c r="T43" s="4"/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15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/>
      <c r="T44" s="4"/>
    </row>
    <row r="45" spans="1:20" ht="16.5" x14ac:dyDescent="0.25">
      <c r="A45" s="11">
        <v>35</v>
      </c>
      <c r="B45" s="674" t="s">
        <v>177</v>
      </c>
      <c r="C45" s="674"/>
      <c r="D45" s="674"/>
      <c r="E45" s="674"/>
      <c r="F45" s="674"/>
      <c r="G45" s="674"/>
      <c r="H45" s="674"/>
      <c r="I45" s="15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/>
      <c r="T45" s="4"/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15" t="s">
        <v>4</v>
      </c>
      <c r="J46" s="4">
        <v>2</v>
      </c>
      <c r="K46" s="4"/>
      <c r="L46" s="4"/>
      <c r="M46" s="4"/>
      <c r="N46" s="4"/>
      <c r="O46" s="4">
        <v>2</v>
      </c>
      <c r="P46" s="4"/>
      <c r="Q46" s="4">
        <v>4</v>
      </c>
      <c r="R46" s="8">
        <v>2</v>
      </c>
      <c r="S46" s="4"/>
      <c r="T46" s="4"/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15" t="s">
        <v>4</v>
      </c>
      <c r="J47" s="4">
        <v>2</v>
      </c>
      <c r="K47" s="4"/>
      <c r="L47" s="4"/>
      <c r="M47" s="4"/>
      <c r="N47" s="4"/>
      <c r="O47" s="4"/>
      <c r="P47" s="4"/>
      <c r="Q47" s="4">
        <v>2</v>
      </c>
      <c r="R47" s="8">
        <v>0.8</v>
      </c>
      <c r="S47" s="4"/>
      <c r="T47" s="4"/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15" t="s">
        <v>4</v>
      </c>
      <c r="J48" s="4">
        <v>4</v>
      </c>
      <c r="K48" s="4"/>
      <c r="L48" s="4"/>
      <c r="M48" s="4"/>
      <c r="N48" s="4"/>
      <c r="O48" s="4"/>
      <c r="P48" s="4"/>
      <c r="Q48" s="4">
        <v>4</v>
      </c>
      <c r="R48" s="8">
        <v>0.15</v>
      </c>
      <c r="S48" s="4"/>
      <c r="T48" s="4"/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/>
      <c r="T49" s="4"/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15" t="s">
        <v>4</v>
      </c>
      <c r="J50" s="4">
        <v>2</v>
      </c>
      <c r="K50" s="4"/>
      <c r="L50" s="4"/>
      <c r="M50" s="4"/>
      <c r="N50" s="4"/>
      <c r="O50" s="4"/>
      <c r="P50" s="4"/>
      <c r="Q50" s="4">
        <v>2</v>
      </c>
      <c r="R50" s="8">
        <v>1.5</v>
      </c>
      <c r="S50" s="4"/>
      <c r="T50" s="4"/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15" t="s">
        <v>4</v>
      </c>
      <c r="J51" s="4">
        <v>1</v>
      </c>
      <c r="K51" s="4"/>
      <c r="L51" s="4"/>
      <c r="M51" s="4">
        <v>1</v>
      </c>
      <c r="N51" s="4"/>
      <c r="O51" s="4"/>
      <c r="P51" s="4"/>
      <c r="Q51" s="4">
        <v>2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15" t="s">
        <v>4</v>
      </c>
      <c r="J53" s="4">
        <v>100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400</v>
      </c>
      <c r="R53" s="8">
        <v>0.1</v>
      </c>
      <c r="S53" s="4"/>
      <c r="T53" s="4"/>
    </row>
    <row r="54" spans="1:20" ht="16.5" x14ac:dyDescent="0.25">
      <c r="A54" s="11">
        <v>44</v>
      </c>
      <c r="B54" s="674" t="s">
        <v>73</v>
      </c>
      <c r="C54" s="674"/>
      <c r="D54" s="674"/>
      <c r="E54" s="674"/>
      <c r="F54" s="674"/>
      <c r="G54" s="674"/>
      <c r="H54" s="674"/>
      <c r="I54" s="15" t="s">
        <v>4</v>
      </c>
      <c r="J54" s="4">
        <v>6</v>
      </c>
      <c r="K54" s="4"/>
      <c r="L54" s="4">
        <v>2</v>
      </c>
      <c r="M54" s="4"/>
      <c r="N54" s="4">
        <v>2</v>
      </c>
      <c r="O54" s="4"/>
      <c r="P54" s="4"/>
      <c r="Q54" s="4">
        <v>10</v>
      </c>
      <c r="R54" s="9">
        <v>1</v>
      </c>
      <c r="S54" s="4"/>
      <c r="T54" s="4"/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/>
      <c r="T55" s="4"/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15" t="s">
        <v>4</v>
      </c>
      <c r="J58" s="4">
        <v>2</v>
      </c>
      <c r="K58" s="4"/>
      <c r="L58" s="4"/>
      <c r="M58" s="4"/>
      <c r="N58" s="4"/>
      <c r="O58" s="4"/>
      <c r="P58" s="4"/>
      <c r="Q58" s="4">
        <v>2</v>
      </c>
      <c r="R58" s="8">
        <v>0.7</v>
      </c>
      <c r="S58" s="4"/>
      <c r="T58" s="4"/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 x14ac:dyDescent="0.25">
      <c r="A60" s="11">
        <v>50</v>
      </c>
      <c r="B60" s="671" t="s">
        <v>271</v>
      </c>
      <c r="C60" s="672"/>
      <c r="D60" s="672"/>
      <c r="E60" s="672"/>
      <c r="F60" s="672"/>
      <c r="G60" s="672"/>
      <c r="H60" s="673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675" t="s">
        <v>241</v>
      </c>
      <c r="C61" s="676"/>
      <c r="D61" s="676"/>
      <c r="E61" s="676"/>
      <c r="F61" s="676"/>
      <c r="G61" s="676"/>
      <c r="H61" s="677"/>
      <c r="I61" s="15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675" t="s">
        <v>266</v>
      </c>
      <c r="C62" s="676"/>
      <c r="D62" s="676"/>
      <c r="E62" s="676"/>
      <c r="F62" s="676"/>
      <c r="G62" s="676"/>
      <c r="H62" s="677"/>
      <c r="I62" s="15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 x14ac:dyDescent="0.25">
      <c r="A63" s="11">
        <v>53</v>
      </c>
      <c r="B63" s="675"/>
      <c r="C63" s="676"/>
      <c r="D63" s="676"/>
      <c r="E63" s="676"/>
      <c r="F63" s="676"/>
      <c r="G63" s="676"/>
      <c r="H63" s="677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 x14ac:dyDescent="0.25">
      <c r="A64" s="11">
        <v>54</v>
      </c>
      <c r="B64" s="675"/>
      <c r="C64" s="676"/>
      <c r="D64" s="676"/>
      <c r="E64" s="676"/>
      <c r="F64" s="676"/>
      <c r="G64" s="676"/>
      <c r="H64" s="677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11">
        <v>55</v>
      </c>
      <c r="B65" s="675"/>
      <c r="C65" s="676"/>
      <c r="D65" s="676"/>
      <c r="E65" s="676"/>
      <c r="F65" s="676"/>
      <c r="G65" s="676"/>
      <c r="H65" s="677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 x14ac:dyDescent="0.25">
      <c r="A66" s="11">
        <v>56</v>
      </c>
      <c r="B66" s="671" t="s">
        <v>245</v>
      </c>
      <c r="C66" s="672"/>
      <c r="D66" s="672"/>
      <c r="E66" s="672"/>
      <c r="F66" s="672"/>
      <c r="G66" s="672"/>
      <c r="H66" s="673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675" t="s">
        <v>246</v>
      </c>
      <c r="C67" s="676"/>
      <c r="D67" s="676"/>
      <c r="E67" s="676"/>
      <c r="F67" s="676"/>
      <c r="G67" s="676"/>
      <c r="H67" s="677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675" t="s">
        <v>247</v>
      </c>
      <c r="C68" s="676"/>
      <c r="D68" s="676"/>
      <c r="E68" s="676"/>
      <c r="F68" s="676"/>
      <c r="G68" s="676"/>
      <c r="H68" s="677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675" t="s">
        <v>248</v>
      </c>
      <c r="C69" s="676"/>
      <c r="D69" s="676"/>
      <c r="E69" s="676"/>
      <c r="F69" s="676"/>
      <c r="G69" s="676"/>
      <c r="H69" s="677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675" t="s">
        <v>249</v>
      </c>
      <c r="C70" s="676"/>
      <c r="D70" s="676"/>
      <c r="E70" s="676"/>
      <c r="F70" s="676"/>
      <c r="G70" s="676"/>
      <c r="H70" s="677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675" t="s">
        <v>250</v>
      </c>
      <c r="C71" s="676"/>
      <c r="D71" s="676"/>
      <c r="E71" s="676"/>
      <c r="F71" s="676"/>
      <c r="G71" s="676"/>
      <c r="H71" s="677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675" t="s">
        <v>251</v>
      </c>
      <c r="C72" s="676"/>
      <c r="D72" s="676"/>
      <c r="E72" s="676"/>
      <c r="F72" s="676"/>
      <c r="G72" s="676"/>
      <c r="H72" s="677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675" t="s">
        <v>252</v>
      </c>
      <c r="C73" s="676"/>
      <c r="D73" s="676"/>
      <c r="E73" s="676"/>
      <c r="F73" s="676"/>
      <c r="G73" s="676"/>
      <c r="H73" s="677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675" t="s">
        <v>253</v>
      </c>
      <c r="C74" s="676"/>
      <c r="D74" s="676"/>
      <c r="E74" s="676"/>
      <c r="F74" s="676"/>
      <c r="G74" s="676"/>
      <c r="H74" s="677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671" t="s">
        <v>254</v>
      </c>
      <c r="C75" s="672"/>
      <c r="D75" s="672"/>
      <c r="E75" s="672"/>
      <c r="F75" s="672"/>
      <c r="G75" s="672"/>
      <c r="H75" s="673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675" t="s">
        <v>255</v>
      </c>
      <c r="C76" s="676"/>
      <c r="D76" s="676"/>
      <c r="E76" s="676"/>
      <c r="F76" s="676"/>
      <c r="G76" s="676"/>
      <c r="H76" s="677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675" t="s">
        <v>256</v>
      </c>
      <c r="C77" s="676"/>
      <c r="D77" s="676"/>
      <c r="E77" s="676"/>
      <c r="F77" s="676"/>
      <c r="G77" s="676"/>
      <c r="H77" s="677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675" t="s">
        <v>257</v>
      </c>
      <c r="C78" s="676"/>
      <c r="D78" s="676"/>
      <c r="E78" s="676"/>
      <c r="F78" s="676"/>
      <c r="G78" s="676"/>
      <c r="H78" s="677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675" t="s">
        <v>31</v>
      </c>
      <c r="C79" s="676"/>
      <c r="D79" s="676"/>
      <c r="E79" s="676"/>
      <c r="F79" s="676"/>
      <c r="G79" s="676"/>
      <c r="H79" s="677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675" t="s">
        <v>258</v>
      </c>
      <c r="C80" s="676"/>
      <c r="D80" s="676"/>
      <c r="E80" s="676"/>
      <c r="F80" s="676"/>
      <c r="G80" s="676"/>
      <c r="H80" s="677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675" t="s">
        <v>259</v>
      </c>
      <c r="C81" s="676"/>
      <c r="D81" s="676"/>
      <c r="E81" s="676"/>
      <c r="F81" s="676"/>
      <c r="G81" s="676"/>
      <c r="H81" s="677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675" t="s">
        <v>260</v>
      </c>
      <c r="C82" s="676"/>
      <c r="D82" s="676"/>
      <c r="E82" s="676"/>
      <c r="F82" s="676"/>
      <c r="G82" s="676"/>
      <c r="H82" s="677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675" t="s">
        <v>30</v>
      </c>
      <c r="C83" s="676"/>
      <c r="D83" s="676"/>
      <c r="E83" s="676"/>
      <c r="F83" s="676"/>
      <c r="G83" s="676"/>
      <c r="H83" s="677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675" t="s">
        <v>261</v>
      </c>
      <c r="C84" s="676"/>
      <c r="D84" s="676"/>
      <c r="E84" s="676"/>
      <c r="F84" s="676"/>
      <c r="G84" s="676"/>
      <c r="H84" s="677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 x14ac:dyDescent="0.25">
      <c r="A85" s="11">
        <v>75</v>
      </c>
      <c r="B85" s="689" t="s">
        <v>262</v>
      </c>
      <c r="C85" s="690"/>
      <c r="D85" s="690"/>
      <c r="E85" s="690"/>
      <c r="F85" s="690"/>
      <c r="G85" s="690"/>
      <c r="H85" s="691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675" t="s">
        <v>263</v>
      </c>
      <c r="C86" s="676"/>
      <c r="D86" s="676"/>
      <c r="E86" s="676"/>
      <c r="F86" s="676"/>
      <c r="G86" s="676"/>
      <c r="H86" s="677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675" t="s">
        <v>264</v>
      </c>
      <c r="C87" s="676"/>
      <c r="D87" s="676"/>
      <c r="E87" s="676"/>
      <c r="F87" s="676"/>
      <c r="G87" s="676"/>
      <c r="H87" s="677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675" t="s">
        <v>265</v>
      </c>
      <c r="C88" s="676"/>
      <c r="D88" s="676"/>
      <c r="E88" s="676"/>
      <c r="F88" s="676"/>
      <c r="G88" s="676"/>
      <c r="H88" s="677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55" zoomScale="80" zoomScaleNormal="80" workbookViewId="0">
      <selection activeCell="J14" sqref="J1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8" width="9.140625" style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1.85546875" style="1" customWidth="1"/>
    <col min="20" max="20" width="12.85546875" style="1" customWidth="1"/>
    <col min="21" max="16384" width="9.140625" style="1"/>
  </cols>
  <sheetData>
    <row r="1" spans="1:20" ht="35.1" customHeight="1" x14ac:dyDescent="0.25">
      <c r="A1" s="683" t="s">
        <v>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15</v>
      </c>
      <c r="B3" s="679"/>
      <c r="C3" s="679"/>
      <c r="D3" s="679" t="s">
        <v>178</v>
      </c>
      <c r="E3" s="679"/>
      <c r="F3" s="679" t="s">
        <v>178</v>
      </c>
      <c r="G3" s="679"/>
      <c r="H3" s="17">
        <v>1250</v>
      </c>
      <c r="I3" s="678" t="s">
        <v>179</v>
      </c>
      <c r="J3" s="678"/>
      <c r="K3" s="678" t="s">
        <v>180</v>
      </c>
      <c r="L3" s="678"/>
      <c r="M3" s="684" t="s">
        <v>181</v>
      </c>
      <c r="N3" s="684"/>
      <c r="O3" s="679" t="s">
        <v>178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 t="s">
        <v>182</v>
      </c>
      <c r="G4" s="679"/>
      <c r="H4" s="17">
        <v>570</v>
      </c>
      <c r="I4" s="678"/>
      <c r="J4" s="678"/>
      <c r="K4" s="678"/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 t="s">
        <v>183</v>
      </c>
      <c r="G5" s="679"/>
      <c r="H5" s="17">
        <v>169</v>
      </c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/>
      <c r="G6" s="679"/>
      <c r="H6" s="17"/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/>
      <c r="G7" s="679"/>
      <c r="H7" s="17"/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16.5" x14ac:dyDescent="0.3">
      <c r="A8" s="679"/>
      <c r="B8" s="679"/>
      <c r="C8" s="679"/>
      <c r="D8" s="679"/>
      <c r="E8" s="679"/>
      <c r="F8" s="679"/>
      <c r="G8" s="679"/>
      <c r="H8" s="17"/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68.2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6" t="s">
        <v>267</v>
      </c>
      <c r="J12" s="4">
        <v>7</v>
      </c>
      <c r="K12" s="4">
        <v>7</v>
      </c>
      <c r="L12" s="4">
        <v>7</v>
      </c>
      <c r="M12" s="4">
        <v>7</v>
      </c>
      <c r="N12" s="4">
        <v>7</v>
      </c>
      <c r="O12" s="4">
        <v>7</v>
      </c>
      <c r="P12" s="4">
        <v>7</v>
      </c>
      <c r="Q12" s="4">
        <f>SUM(J12:P12)</f>
        <v>49</v>
      </c>
      <c r="R12" s="4"/>
      <c r="S12" s="4">
        <f>Q12</f>
        <v>49</v>
      </c>
      <c r="T12" s="4"/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>Q13</f>
        <v>0</v>
      </c>
      <c r="T13" s="4"/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6" t="s">
        <v>267</v>
      </c>
      <c r="J14" s="4">
        <v>100</v>
      </c>
      <c r="K14" s="4">
        <v>80</v>
      </c>
      <c r="L14" s="4">
        <v>80</v>
      </c>
      <c r="M14" s="4">
        <v>60</v>
      </c>
      <c r="N14" s="4">
        <v>30</v>
      </c>
      <c r="O14" s="4"/>
      <c r="P14" s="4"/>
      <c r="Q14" s="4">
        <v>350</v>
      </c>
      <c r="R14" s="4"/>
      <c r="S14" s="4">
        <f>Q14</f>
        <v>350</v>
      </c>
      <c r="T14" s="4"/>
    </row>
    <row r="15" spans="1:20" ht="16.5" x14ac:dyDescent="0.25">
      <c r="A15" s="11">
        <v>5</v>
      </c>
      <c r="B15" s="674" t="s">
        <v>95</v>
      </c>
      <c r="C15" s="674"/>
      <c r="D15" s="674"/>
      <c r="E15" s="674"/>
      <c r="F15" s="674"/>
      <c r="G15" s="674"/>
      <c r="H15" s="674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>
        <f>Q15</f>
        <v>0</v>
      </c>
      <c r="T15" s="4"/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>Q16</f>
        <v>0</v>
      </c>
      <c r="T16" s="4"/>
    </row>
    <row r="17" spans="1:20" ht="16.5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6" t="s">
        <v>267</v>
      </c>
      <c r="J19" s="4">
        <v>15</v>
      </c>
      <c r="K19" s="4">
        <v>15</v>
      </c>
      <c r="L19" s="4">
        <v>15</v>
      </c>
      <c r="M19" s="4">
        <v>15</v>
      </c>
      <c r="N19" s="4">
        <v>15</v>
      </c>
      <c r="O19" s="4">
        <v>15</v>
      </c>
      <c r="P19" s="4">
        <v>15</v>
      </c>
      <c r="Q19" s="4">
        <f>SUM(J19:P19)</f>
        <v>105</v>
      </c>
      <c r="R19" s="4"/>
      <c r="S19" s="4">
        <f>Q19</f>
        <v>105</v>
      </c>
      <c r="T19" s="4"/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26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/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26" t="s">
        <v>4</v>
      </c>
      <c r="J23" s="4">
        <v>1</v>
      </c>
      <c r="K23" s="4"/>
      <c r="L23" s="4"/>
      <c r="M23" s="4">
        <v>1</v>
      </c>
      <c r="N23" s="4"/>
      <c r="O23" s="4"/>
      <c r="P23" s="4"/>
      <c r="Q23" s="4">
        <v>2</v>
      </c>
      <c r="R23" s="8">
        <v>5</v>
      </c>
      <c r="S23" s="4">
        <f t="shared" ref="S23:S40" si="0">Q23*R23</f>
        <v>10</v>
      </c>
      <c r="T23" s="4"/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26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>
        <f t="shared" si="0"/>
        <v>0</v>
      </c>
      <c r="T24" s="4"/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0"/>
        <v>8</v>
      </c>
      <c r="T25" s="4"/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26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0"/>
        <v>0</v>
      </c>
      <c r="T26" s="4"/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0"/>
        <v>0</v>
      </c>
      <c r="T27" s="4"/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0"/>
        <v>0</v>
      </c>
      <c r="T28" s="4"/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26" t="s">
        <v>4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7</v>
      </c>
      <c r="R29" s="8">
        <v>1.5</v>
      </c>
      <c r="S29" s="4">
        <f t="shared" si="0"/>
        <v>10.5</v>
      </c>
      <c r="T29" s="4"/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0"/>
        <v>0</v>
      </c>
      <c r="T30" s="4"/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26" t="s">
        <v>4</v>
      </c>
      <c r="J31" s="4">
        <v>1</v>
      </c>
      <c r="K31" s="4"/>
      <c r="L31" s="4">
        <v>1</v>
      </c>
      <c r="M31" s="4"/>
      <c r="N31" s="4">
        <v>1</v>
      </c>
      <c r="O31" s="4"/>
      <c r="P31" s="4">
        <v>1</v>
      </c>
      <c r="Q31" s="4">
        <v>3</v>
      </c>
      <c r="R31" s="8">
        <v>1</v>
      </c>
      <c r="S31" s="4">
        <f t="shared" si="0"/>
        <v>3</v>
      </c>
      <c r="T31" s="4"/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26" t="s">
        <v>4</v>
      </c>
      <c r="J32" s="4">
        <v>5</v>
      </c>
      <c r="K32" s="4"/>
      <c r="L32" s="4"/>
      <c r="M32" s="4"/>
      <c r="N32" s="4"/>
      <c r="O32" s="4"/>
      <c r="P32" s="4"/>
      <c r="Q32" s="4">
        <v>5</v>
      </c>
      <c r="R32" s="9">
        <v>40</v>
      </c>
      <c r="S32" s="4">
        <f t="shared" si="0"/>
        <v>200</v>
      </c>
      <c r="T32" s="4"/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0"/>
        <v>0</v>
      </c>
      <c r="T33" s="4"/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0"/>
        <v>0</v>
      </c>
      <c r="T34" s="4"/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0"/>
        <v>0</v>
      </c>
      <c r="T35" s="4"/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0"/>
        <v>0</v>
      </c>
      <c r="T36" s="4"/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0"/>
        <v>0</v>
      </c>
      <c r="T37" s="4"/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0"/>
        <v>0</v>
      </c>
      <c r="T38" s="4"/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0"/>
        <v>0</v>
      </c>
      <c r="T39" s="4"/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0"/>
        <v>0</v>
      </c>
      <c r="T40" s="4"/>
    </row>
    <row r="41" spans="1:20" ht="16.5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26" t="s">
        <v>4</v>
      </c>
      <c r="J42" s="4">
        <v>10</v>
      </c>
      <c r="K42" s="4">
        <v>10</v>
      </c>
      <c r="L42" s="4">
        <v>10</v>
      </c>
      <c r="M42" s="4">
        <v>10</v>
      </c>
      <c r="N42" s="4">
        <v>10</v>
      </c>
      <c r="O42" s="4">
        <v>10</v>
      </c>
      <c r="P42" s="4">
        <v>10</v>
      </c>
      <c r="Q42" s="4">
        <v>70</v>
      </c>
      <c r="R42" s="8">
        <v>0.1</v>
      </c>
      <c r="S42" s="4">
        <f>Q42*R42</f>
        <v>7</v>
      </c>
      <c r="T42" s="4"/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1">Q43*R43</f>
        <v>0</v>
      </c>
      <c r="T43" s="4"/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1"/>
        <v>6</v>
      </c>
      <c r="T44" s="4"/>
    </row>
    <row r="45" spans="1:20" ht="16.5" x14ac:dyDescent="0.25">
      <c r="A45" s="11">
        <v>35</v>
      </c>
      <c r="B45" s="674" t="s">
        <v>96</v>
      </c>
      <c r="C45" s="674"/>
      <c r="D45" s="674"/>
      <c r="E45" s="674"/>
      <c r="F45" s="674"/>
      <c r="G45" s="674"/>
      <c r="H45" s="674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1"/>
        <v>0</v>
      </c>
      <c r="T45" s="4"/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26" t="s">
        <v>4</v>
      </c>
      <c r="J46" s="4">
        <v>2</v>
      </c>
      <c r="K46" s="4"/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1"/>
        <v>4</v>
      </c>
      <c r="T46" s="4"/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1"/>
        <v>0</v>
      </c>
      <c r="T47" s="4"/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1"/>
        <v>0</v>
      </c>
      <c r="T48" s="4"/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1"/>
        <v>0</v>
      </c>
      <c r="T49" s="4"/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26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>
        <f t="shared" si="1"/>
        <v>1.5</v>
      </c>
      <c r="T50" s="4"/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26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>
        <f t="shared" si="1"/>
        <v>5.8</v>
      </c>
      <c r="T51" s="4"/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1"/>
        <v>0</v>
      </c>
      <c r="T52" s="4"/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1"/>
        <v>14</v>
      </c>
      <c r="T53" s="4"/>
    </row>
    <row r="54" spans="1:20" ht="16.5" x14ac:dyDescent="0.25">
      <c r="A54" s="11">
        <v>44</v>
      </c>
      <c r="B54" s="674" t="s">
        <v>97</v>
      </c>
      <c r="C54" s="674"/>
      <c r="D54" s="674"/>
      <c r="E54" s="674"/>
      <c r="F54" s="674"/>
      <c r="G54" s="674"/>
      <c r="H54" s="674"/>
      <c r="I54" s="26" t="s">
        <v>4</v>
      </c>
      <c r="J54" s="4">
        <v>5</v>
      </c>
      <c r="K54" s="4">
        <v>5</v>
      </c>
      <c r="L54" s="4">
        <v>5</v>
      </c>
      <c r="M54" s="4">
        <v>5</v>
      </c>
      <c r="N54" s="4">
        <v>2</v>
      </c>
      <c r="O54" s="4">
        <v>2</v>
      </c>
      <c r="P54" s="4">
        <v>2</v>
      </c>
      <c r="Q54" s="4">
        <v>26</v>
      </c>
      <c r="R54" s="9">
        <v>1</v>
      </c>
      <c r="S54" s="4">
        <f t="shared" si="1"/>
        <v>26</v>
      </c>
      <c r="T54" s="4"/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26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1"/>
        <v>0</v>
      </c>
      <c r="T55" s="4"/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1"/>
        <v>0</v>
      </c>
      <c r="T56" s="4"/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1"/>
        <v>0</v>
      </c>
      <c r="T57" s="4"/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1"/>
        <v>0</v>
      </c>
      <c r="T58" s="4"/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1"/>
        <v>0</v>
      </c>
      <c r="T59" s="4"/>
    </row>
    <row r="60" spans="1:20" ht="16.5" customHeight="1" x14ac:dyDescent="0.25">
      <c r="A60" s="11">
        <v>50</v>
      </c>
      <c r="B60" s="671" t="s">
        <v>271</v>
      </c>
      <c r="C60" s="672"/>
      <c r="D60" s="672"/>
      <c r="E60" s="672"/>
      <c r="F60" s="672"/>
      <c r="G60" s="672"/>
      <c r="H60" s="673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675" t="s">
        <v>241</v>
      </c>
      <c r="C61" s="676"/>
      <c r="D61" s="676"/>
      <c r="E61" s="676"/>
      <c r="F61" s="676"/>
      <c r="G61" s="676"/>
      <c r="H61" s="677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675" t="s">
        <v>266</v>
      </c>
      <c r="C62" s="676"/>
      <c r="D62" s="676"/>
      <c r="E62" s="676"/>
      <c r="F62" s="676"/>
      <c r="G62" s="676"/>
      <c r="H62" s="677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/>
    </row>
    <row r="63" spans="1:20" ht="16.5" x14ac:dyDescent="0.25">
      <c r="A63" s="11">
        <v>53</v>
      </c>
      <c r="B63" s="674" t="s">
        <v>274</v>
      </c>
      <c r="C63" s="674"/>
      <c r="D63" s="674"/>
      <c r="E63" s="674"/>
      <c r="F63" s="674"/>
      <c r="G63" s="674"/>
      <c r="H63" s="674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/>
    </row>
    <row r="64" spans="1:20" ht="16.5" x14ac:dyDescent="0.25">
      <c r="A64" s="11">
        <v>54</v>
      </c>
      <c r="B64" s="675"/>
      <c r="C64" s="676"/>
      <c r="D64" s="676"/>
      <c r="E64" s="676"/>
      <c r="F64" s="676"/>
      <c r="G64" s="676"/>
      <c r="H64" s="677"/>
      <c r="I64" s="24"/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 x14ac:dyDescent="0.25">
      <c r="A65" s="11">
        <v>55</v>
      </c>
      <c r="B65" s="675"/>
      <c r="C65" s="676"/>
      <c r="D65" s="676"/>
      <c r="E65" s="676"/>
      <c r="F65" s="676"/>
      <c r="G65" s="676"/>
      <c r="H65" s="677"/>
      <c r="I65" s="24"/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customHeight="1" x14ac:dyDescent="0.25">
      <c r="A66" s="11">
        <v>56</v>
      </c>
      <c r="B66" s="671" t="s">
        <v>245</v>
      </c>
      <c r="C66" s="672"/>
      <c r="D66" s="672"/>
      <c r="E66" s="672"/>
      <c r="F66" s="672"/>
      <c r="G66" s="672"/>
      <c r="H66" s="673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675" t="s">
        <v>246</v>
      </c>
      <c r="C67" s="676"/>
      <c r="D67" s="676"/>
      <c r="E67" s="676"/>
      <c r="F67" s="676"/>
      <c r="G67" s="676"/>
      <c r="H67" s="677"/>
      <c r="I67" s="15" t="s">
        <v>4</v>
      </c>
      <c r="J67" s="4"/>
      <c r="K67" s="4"/>
      <c r="L67" s="4"/>
      <c r="M67" s="4"/>
      <c r="N67" s="4"/>
      <c r="O67" s="4"/>
      <c r="P67" s="4"/>
      <c r="Q67" s="4">
        <v>1</v>
      </c>
      <c r="R67" s="26">
        <v>120</v>
      </c>
      <c r="S67" s="4">
        <f>Q67*R67</f>
        <v>120</v>
      </c>
      <c r="T67" s="4"/>
    </row>
    <row r="68" spans="1:20" ht="16.5" x14ac:dyDescent="0.25">
      <c r="A68" s="11">
        <v>58</v>
      </c>
      <c r="B68" s="675" t="s">
        <v>247</v>
      </c>
      <c r="C68" s="676"/>
      <c r="D68" s="676"/>
      <c r="E68" s="676"/>
      <c r="F68" s="676"/>
      <c r="G68" s="676"/>
      <c r="H68" s="677"/>
      <c r="I68" s="15" t="s">
        <v>4</v>
      </c>
      <c r="J68" s="4"/>
      <c r="K68" s="4"/>
      <c r="L68" s="4"/>
      <c r="M68" s="4"/>
      <c r="N68" s="4"/>
      <c r="O68" s="4"/>
      <c r="P68" s="4"/>
      <c r="Q68" s="4">
        <v>1</v>
      </c>
      <c r="R68" s="26">
        <v>130</v>
      </c>
      <c r="S68" s="4">
        <f t="shared" ref="S68:S74" si="2">Q68*R68</f>
        <v>130</v>
      </c>
      <c r="T68" s="4"/>
    </row>
    <row r="69" spans="1:20" ht="16.5" x14ac:dyDescent="0.25">
      <c r="A69" s="11">
        <v>59</v>
      </c>
      <c r="B69" s="675" t="s">
        <v>248</v>
      </c>
      <c r="C69" s="676"/>
      <c r="D69" s="676"/>
      <c r="E69" s="676"/>
      <c r="F69" s="676"/>
      <c r="G69" s="676"/>
      <c r="H69" s="677"/>
      <c r="I69" s="15" t="s">
        <v>4</v>
      </c>
      <c r="J69" s="4"/>
      <c r="K69" s="4"/>
      <c r="L69" s="4"/>
      <c r="M69" s="4"/>
      <c r="N69" s="4"/>
      <c r="O69" s="4"/>
      <c r="P69" s="4"/>
      <c r="Q69" s="4">
        <v>1</v>
      </c>
      <c r="R69" s="26">
        <v>250</v>
      </c>
      <c r="S69" s="4">
        <f t="shared" si="2"/>
        <v>250</v>
      </c>
      <c r="T69" s="4"/>
    </row>
    <row r="70" spans="1:20" ht="16.5" x14ac:dyDescent="0.25">
      <c r="A70" s="11">
        <v>60</v>
      </c>
      <c r="B70" s="675" t="s">
        <v>249</v>
      </c>
      <c r="C70" s="676"/>
      <c r="D70" s="676"/>
      <c r="E70" s="676"/>
      <c r="F70" s="676"/>
      <c r="G70" s="676"/>
      <c r="H70" s="677"/>
      <c r="I70" s="15" t="s">
        <v>4</v>
      </c>
      <c r="J70" s="4"/>
      <c r="K70" s="4"/>
      <c r="L70" s="4"/>
      <c r="M70" s="4"/>
      <c r="N70" s="4"/>
      <c r="O70" s="4"/>
      <c r="P70" s="4"/>
      <c r="Q70" s="4">
        <v>1</v>
      </c>
      <c r="R70" s="26">
        <v>447</v>
      </c>
      <c r="S70" s="4">
        <f t="shared" si="2"/>
        <v>447</v>
      </c>
      <c r="T70" s="4"/>
    </row>
    <row r="71" spans="1:20" ht="16.5" x14ac:dyDescent="0.25">
      <c r="A71" s="11">
        <v>61</v>
      </c>
      <c r="B71" s="675" t="s">
        <v>250</v>
      </c>
      <c r="C71" s="676"/>
      <c r="D71" s="676"/>
      <c r="E71" s="676"/>
      <c r="F71" s="676"/>
      <c r="G71" s="676"/>
      <c r="H71" s="677"/>
      <c r="I71" s="15" t="s">
        <v>4</v>
      </c>
      <c r="J71" s="4"/>
      <c r="K71" s="4"/>
      <c r="L71" s="4"/>
      <c r="M71" s="4"/>
      <c r="N71" s="4"/>
      <c r="O71" s="4"/>
      <c r="P71" s="4"/>
      <c r="Q71" s="4">
        <v>1</v>
      </c>
      <c r="R71" s="26">
        <v>645</v>
      </c>
      <c r="S71" s="4">
        <f t="shared" si="2"/>
        <v>645</v>
      </c>
      <c r="T71" s="4"/>
    </row>
    <row r="72" spans="1:20" ht="16.5" x14ac:dyDescent="0.25">
      <c r="A72" s="11">
        <v>62</v>
      </c>
      <c r="B72" s="675" t="s">
        <v>251</v>
      </c>
      <c r="C72" s="676"/>
      <c r="D72" s="676"/>
      <c r="E72" s="676"/>
      <c r="F72" s="676"/>
      <c r="G72" s="676"/>
      <c r="H72" s="677"/>
      <c r="I72" s="15" t="s">
        <v>4</v>
      </c>
      <c r="J72" s="4"/>
      <c r="K72" s="4"/>
      <c r="L72" s="4"/>
      <c r="M72" s="4"/>
      <c r="N72" s="4"/>
      <c r="O72" s="4"/>
      <c r="P72" s="4"/>
      <c r="Q72" s="4">
        <v>1</v>
      </c>
      <c r="R72" s="26">
        <v>500</v>
      </c>
      <c r="S72" s="4">
        <f t="shared" si="2"/>
        <v>500</v>
      </c>
      <c r="T72" s="4"/>
    </row>
    <row r="73" spans="1:20" ht="16.5" x14ac:dyDescent="0.25">
      <c r="A73" s="11">
        <v>63</v>
      </c>
      <c r="B73" s="675" t="s">
        <v>252</v>
      </c>
      <c r="C73" s="676"/>
      <c r="D73" s="676"/>
      <c r="E73" s="676"/>
      <c r="F73" s="676"/>
      <c r="G73" s="676"/>
      <c r="H73" s="677"/>
      <c r="I73" s="15" t="s">
        <v>4</v>
      </c>
      <c r="J73" s="4"/>
      <c r="K73" s="4"/>
      <c r="L73" s="4"/>
      <c r="M73" s="4"/>
      <c r="N73" s="4"/>
      <c r="O73" s="4"/>
      <c r="P73" s="4"/>
      <c r="Q73" s="4">
        <v>1</v>
      </c>
      <c r="R73" s="26">
        <v>855</v>
      </c>
      <c r="S73" s="4">
        <f t="shared" si="2"/>
        <v>855</v>
      </c>
      <c r="T73" s="4"/>
    </row>
    <row r="74" spans="1:20" ht="16.5" x14ac:dyDescent="0.25">
      <c r="A74" s="11">
        <v>64</v>
      </c>
      <c r="B74" s="675" t="s">
        <v>253</v>
      </c>
      <c r="C74" s="676"/>
      <c r="D74" s="676"/>
      <c r="E74" s="676"/>
      <c r="F74" s="676"/>
      <c r="G74" s="676"/>
      <c r="H74" s="677"/>
      <c r="I74" s="15" t="s">
        <v>4</v>
      </c>
      <c r="J74" s="4"/>
      <c r="K74" s="4"/>
      <c r="L74" s="4"/>
      <c r="M74" s="4"/>
      <c r="N74" s="4"/>
      <c r="O74" s="4"/>
      <c r="P74" s="4"/>
      <c r="Q74" s="4">
        <v>1</v>
      </c>
      <c r="R74" s="26">
        <v>700</v>
      </c>
      <c r="S74" s="4">
        <f t="shared" si="2"/>
        <v>700</v>
      </c>
      <c r="T74" s="4"/>
    </row>
    <row r="75" spans="1:20" ht="16.5" customHeight="1" x14ac:dyDescent="0.25">
      <c r="A75" s="11">
        <v>65</v>
      </c>
      <c r="B75" s="671" t="s">
        <v>254</v>
      </c>
      <c r="C75" s="672"/>
      <c r="D75" s="672"/>
      <c r="E75" s="672"/>
      <c r="F75" s="672"/>
      <c r="G75" s="672"/>
      <c r="H75" s="673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675" t="s">
        <v>255</v>
      </c>
      <c r="C76" s="676"/>
      <c r="D76" s="676"/>
      <c r="E76" s="676"/>
      <c r="F76" s="676"/>
      <c r="G76" s="676"/>
      <c r="H76" s="677"/>
      <c r="I76" s="15" t="s">
        <v>4</v>
      </c>
      <c r="J76" s="4"/>
      <c r="K76" s="4"/>
      <c r="L76" s="4"/>
      <c r="M76" s="4"/>
      <c r="N76" s="4"/>
      <c r="O76" s="4"/>
      <c r="P76" s="4"/>
      <c r="Q76" s="4">
        <v>1</v>
      </c>
      <c r="R76" s="26">
        <v>1300</v>
      </c>
      <c r="S76" s="4">
        <f>Q76*R76</f>
        <v>1300</v>
      </c>
      <c r="T76" s="4"/>
    </row>
    <row r="77" spans="1:20" ht="16.5" x14ac:dyDescent="0.25">
      <c r="A77" s="11">
        <v>67</v>
      </c>
      <c r="B77" s="675" t="s">
        <v>256</v>
      </c>
      <c r="C77" s="676"/>
      <c r="D77" s="676"/>
      <c r="E77" s="676"/>
      <c r="F77" s="676"/>
      <c r="G77" s="676"/>
      <c r="H77" s="677"/>
      <c r="I77" s="15" t="s">
        <v>4</v>
      </c>
      <c r="J77" s="4"/>
      <c r="K77" s="4"/>
      <c r="L77" s="4"/>
      <c r="M77" s="4"/>
      <c r="N77" s="4"/>
      <c r="O77" s="4"/>
      <c r="P77" s="4"/>
      <c r="Q77" s="4">
        <v>1</v>
      </c>
      <c r="R77" s="26">
        <v>140</v>
      </c>
      <c r="S77" s="4">
        <f t="shared" ref="S77:S88" si="3">Q77*R77</f>
        <v>140</v>
      </c>
      <c r="T77" s="4"/>
    </row>
    <row r="78" spans="1:20" ht="16.5" x14ac:dyDescent="0.25">
      <c r="A78" s="11">
        <v>68</v>
      </c>
      <c r="B78" s="675" t="s">
        <v>257</v>
      </c>
      <c r="C78" s="676"/>
      <c r="D78" s="676"/>
      <c r="E78" s="676"/>
      <c r="F78" s="676"/>
      <c r="G78" s="676"/>
      <c r="H78" s="677"/>
      <c r="I78" s="15" t="s">
        <v>4</v>
      </c>
      <c r="J78" s="4"/>
      <c r="K78" s="4"/>
      <c r="L78" s="4"/>
      <c r="M78" s="4"/>
      <c r="N78" s="4"/>
      <c r="O78" s="4"/>
      <c r="P78" s="4"/>
      <c r="Q78" s="4">
        <v>1</v>
      </c>
      <c r="R78" s="26">
        <v>55</v>
      </c>
      <c r="S78" s="4">
        <f t="shared" si="3"/>
        <v>55</v>
      </c>
      <c r="T78" s="4"/>
    </row>
    <row r="79" spans="1:20" ht="16.5" x14ac:dyDescent="0.25">
      <c r="A79" s="11">
        <v>69</v>
      </c>
      <c r="B79" s="675" t="s">
        <v>31</v>
      </c>
      <c r="C79" s="676"/>
      <c r="D79" s="676"/>
      <c r="E79" s="676"/>
      <c r="F79" s="676"/>
      <c r="G79" s="676"/>
      <c r="H79" s="677"/>
      <c r="I79" s="15" t="s">
        <v>4</v>
      </c>
      <c r="J79" s="4"/>
      <c r="K79" s="4"/>
      <c r="L79" s="4"/>
      <c r="M79" s="4"/>
      <c r="N79" s="4"/>
      <c r="O79" s="4"/>
      <c r="P79" s="4"/>
      <c r="Q79" s="4">
        <v>1</v>
      </c>
      <c r="R79" s="26">
        <v>50</v>
      </c>
      <c r="S79" s="4">
        <f t="shared" si="3"/>
        <v>50</v>
      </c>
      <c r="T79" s="4"/>
    </row>
    <row r="80" spans="1:20" ht="16.5" x14ac:dyDescent="0.25">
      <c r="A80" s="11">
        <v>70</v>
      </c>
      <c r="B80" s="675" t="s">
        <v>258</v>
      </c>
      <c r="C80" s="676"/>
      <c r="D80" s="676"/>
      <c r="E80" s="676"/>
      <c r="F80" s="676"/>
      <c r="G80" s="676"/>
      <c r="H80" s="677"/>
      <c r="I80" s="15" t="s">
        <v>4</v>
      </c>
      <c r="J80" s="4"/>
      <c r="K80" s="4"/>
      <c r="L80" s="4"/>
      <c r="M80" s="4"/>
      <c r="N80" s="4"/>
      <c r="O80" s="4"/>
      <c r="P80" s="4"/>
      <c r="Q80" s="4">
        <v>1</v>
      </c>
      <c r="R80" s="26">
        <v>400</v>
      </c>
      <c r="S80" s="4">
        <f t="shared" si="3"/>
        <v>400</v>
      </c>
      <c r="T80" s="4"/>
    </row>
    <row r="81" spans="1:20" ht="16.5" x14ac:dyDescent="0.25">
      <c r="A81" s="11">
        <v>71</v>
      </c>
      <c r="B81" s="675" t="s">
        <v>259</v>
      </c>
      <c r="C81" s="676"/>
      <c r="D81" s="676"/>
      <c r="E81" s="676"/>
      <c r="F81" s="676"/>
      <c r="G81" s="676"/>
      <c r="H81" s="677"/>
      <c r="I81" s="15" t="s">
        <v>4</v>
      </c>
      <c r="J81" s="4"/>
      <c r="K81" s="4"/>
      <c r="L81" s="4"/>
      <c r="M81" s="4"/>
      <c r="N81" s="4"/>
      <c r="O81" s="4"/>
      <c r="P81" s="4"/>
      <c r="Q81" s="4">
        <v>1</v>
      </c>
      <c r="R81" s="26">
        <v>350</v>
      </c>
      <c r="S81" s="4">
        <f t="shared" si="3"/>
        <v>350</v>
      </c>
      <c r="T81" s="4"/>
    </row>
    <row r="82" spans="1:20" ht="16.5" x14ac:dyDescent="0.25">
      <c r="A82" s="11">
        <v>72</v>
      </c>
      <c r="B82" s="675" t="s">
        <v>260</v>
      </c>
      <c r="C82" s="676"/>
      <c r="D82" s="676"/>
      <c r="E82" s="676"/>
      <c r="F82" s="676"/>
      <c r="G82" s="676"/>
      <c r="H82" s="677"/>
      <c r="I82" s="15" t="s">
        <v>4</v>
      </c>
      <c r="J82" s="4"/>
      <c r="K82" s="4"/>
      <c r="L82" s="4"/>
      <c r="M82" s="4"/>
      <c r="N82" s="4"/>
      <c r="O82" s="4"/>
      <c r="P82" s="4"/>
      <c r="Q82" s="4">
        <v>1</v>
      </c>
      <c r="R82" s="26">
        <v>40</v>
      </c>
      <c r="S82" s="4">
        <f t="shared" si="3"/>
        <v>40</v>
      </c>
      <c r="T82" s="4"/>
    </row>
    <row r="83" spans="1:20" ht="16.5" x14ac:dyDescent="0.25">
      <c r="A83" s="11">
        <v>73</v>
      </c>
      <c r="B83" s="675" t="s">
        <v>30</v>
      </c>
      <c r="C83" s="676"/>
      <c r="D83" s="676"/>
      <c r="E83" s="676"/>
      <c r="F83" s="676"/>
      <c r="G83" s="676"/>
      <c r="H83" s="677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3"/>
        <v>1.5</v>
      </c>
      <c r="T83" s="4"/>
    </row>
    <row r="84" spans="1:20" ht="16.5" x14ac:dyDescent="0.25">
      <c r="A84" s="11">
        <v>74</v>
      </c>
      <c r="B84" s="675" t="s">
        <v>261</v>
      </c>
      <c r="C84" s="676"/>
      <c r="D84" s="676"/>
      <c r="E84" s="676"/>
      <c r="F84" s="676"/>
      <c r="G84" s="676"/>
      <c r="H84" s="677"/>
      <c r="I84" s="15" t="s">
        <v>4</v>
      </c>
      <c r="J84" s="4"/>
      <c r="K84" s="4"/>
      <c r="L84" s="4"/>
      <c r="M84" s="4"/>
      <c r="N84" s="4"/>
      <c r="O84" s="4"/>
      <c r="P84" s="4"/>
      <c r="Q84" s="4">
        <v>1</v>
      </c>
      <c r="R84" s="26">
        <v>200</v>
      </c>
      <c r="S84" s="4">
        <f t="shared" si="3"/>
        <v>200</v>
      </c>
      <c r="T84" s="4"/>
    </row>
    <row r="85" spans="1:20" ht="16.5" customHeight="1" x14ac:dyDescent="0.25">
      <c r="A85" s="11">
        <v>75</v>
      </c>
      <c r="B85" s="689" t="s">
        <v>262</v>
      </c>
      <c r="C85" s="690"/>
      <c r="D85" s="690"/>
      <c r="E85" s="690"/>
      <c r="F85" s="690"/>
      <c r="G85" s="690"/>
      <c r="H85" s="691"/>
      <c r="I85" s="15" t="s">
        <v>4</v>
      </c>
      <c r="J85" s="4"/>
      <c r="K85" s="4"/>
      <c r="L85" s="4"/>
      <c r="M85" s="4"/>
      <c r="N85" s="4"/>
      <c r="O85" s="4"/>
      <c r="P85" s="4"/>
      <c r="Q85" s="4">
        <v>1</v>
      </c>
      <c r="R85" s="26">
        <v>300</v>
      </c>
      <c r="S85" s="4">
        <f t="shared" si="3"/>
        <v>300</v>
      </c>
      <c r="T85" s="4"/>
    </row>
    <row r="86" spans="1:20" ht="16.5" x14ac:dyDescent="0.25">
      <c r="A86" s="11">
        <v>76</v>
      </c>
      <c r="B86" s="675" t="s">
        <v>263</v>
      </c>
      <c r="C86" s="676"/>
      <c r="D86" s="676"/>
      <c r="E86" s="676"/>
      <c r="F86" s="676"/>
      <c r="G86" s="676"/>
      <c r="H86" s="677"/>
      <c r="I86" s="15" t="s">
        <v>4</v>
      </c>
      <c r="J86" s="4"/>
      <c r="K86" s="4"/>
      <c r="L86" s="4"/>
      <c r="M86" s="4"/>
      <c r="N86" s="4"/>
      <c r="O86" s="4"/>
      <c r="P86" s="4"/>
      <c r="Q86" s="4">
        <v>1</v>
      </c>
      <c r="R86" s="26">
        <v>20</v>
      </c>
      <c r="S86" s="4">
        <f t="shared" si="3"/>
        <v>20</v>
      </c>
      <c r="T86" s="4"/>
    </row>
    <row r="87" spans="1:20" ht="16.5" x14ac:dyDescent="0.25">
      <c r="A87" s="11">
        <v>77</v>
      </c>
      <c r="B87" s="675" t="s">
        <v>264</v>
      </c>
      <c r="C87" s="676"/>
      <c r="D87" s="676"/>
      <c r="E87" s="676"/>
      <c r="F87" s="676"/>
      <c r="G87" s="676"/>
      <c r="H87" s="677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3"/>
        <v>20</v>
      </c>
      <c r="T87" s="4"/>
    </row>
    <row r="88" spans="1:20" ht="16.5" x14ac:dyDescent="0.25">
      <c r="A88" s="11">
        <v>78</v>
      </c>
      <c r="B88" s="675" t="s">
        <v>265</v>
      </c>
      <c r="C88" s="676"/>
      <c r="D88" s="676"/>
      <c r="E88" s="676"/>
      <c r="F88" s="676"/>
      <c r="G88" s="676"/>
      <c r="H88" s="677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 t="shared" si="3"/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34" zoomScale="80" zoomScaleNormal="80" workbookViewId="0">
      <selection activeCell="J14" sqref="J1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.28515625" style="1" customWidth="1"/>
    <col min="20" max="20" width="12.28515625" style="1" customWidth="1"/>
    <col min="21" max="16384" width="9.140625" style="1"/>
  </cols>
  <sheetData>
    <row r="1" spans="1:20" ht="35.1" customHeight="1" x14ac:dyDescent="0.25">
      <c r="A1" s="683" t="s">
        <v>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123</v>
      </c>
      <c r="B3" s="679"/>
      <c r="C3" s="679"/>
      <c r="D3" s="679" t="s">
        <v>184</v>
      </c>
      <c r="E3" s="679"/>
      <c r="F3" s="679" t="s">
        <v>184</v>
      </c>
      <c r="G3" s="679"/>
      <c r="H3" s="17">
        <v>1600</v>
      </c>
      <c r="I3" s="678" t="s">
        <v>185</v>
      </c>
      <c r="J3" s="678"/>
      <c r="K3" s="678" t="s">
        <v>186</v>
      </c>
      <c r="L3" s="678"/>
      <c r="M3" s="684" t="s">
        <v>187</v>
      </c>
      <c r="N3" s="684"/>
      <c r="O3" s="679" t="s">
        <v>184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 t="s">
        <v>188</v>
      </c>
      <c r="G4" s="679"/>
      <c r="H4" s="17">
        <v>96</v>
      </c>
      <c r="I4" s="678"/>
      <c r="J4" s="678"/>
      <c r="K4" s="678"/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 t="s">
        <v>189</v>
      </c>
      <c r="G5" s="679"/>
      <c r="H5" s="17">
        <v>102</v>
      </c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 t="s">
        <v>190</v>
      </c>
      <c r="G6" s="679"/>
      <c r="H6" s="17">
        <v>83</v>
      </c>
      <c r="I6" s="678" t="s">
        <v>191</v>
      </c>
      <c r="J6" s="678"/>
      <c r="K6" s="678" t="s">
        <v>192</v>
      </c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 t="s">
        <v>193</v>
      </c>
      <c r="G7" s="679"/>
      <c r="H7" s="17">
        <v>220</v>
      </c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36" customHeight="1" x14ac:dyDescent="0.3">
      <c r="A8" s="679"/>
      <c r="B8" s="679"/>
      <c r="C8" s="679"/>
      <c r="D8" s="679"/>
      <c r="E8" s="679"/>
      <c r="F8" s="679" t="s">
        <v>194</v>
      </c>
      <c r="G8" s="679"/>
      <c r="H8" s="17">
        <v>93</v>
      </c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67.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customHeight="1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6" t="s">
        <v>267</v>
      </c>
      <c r="J12" s="4">
        <v>5</v>
      </c>
      <c r="K12" s="4">
        <v>5</v>
      </c>
      <c r="L12" s="4">
        <v>5</v>
      </c>
      <c r="M12" s="4">
        <v>3</v>
      </c>
      <c r="N12" s="4">
        <v>4</v>
      </c>
      <c r="O12" s="4">
        <v>3</v>
      </c>
      <c r="P12" s="4">
        <v>4</v>
      </c>
      <c r="Q12" s="4">
        <f>SUM(J12:P12)</f>
        <v>29</v>
      </c>
      <c r="R12" s="4"/>
      <c r="S12" s="4">
        <f>Q12</f>
        <v>29</v>
      </c>
      <c r="T12" s="4"/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>Q13</f>
        <v>0</v>
      </c>
      <c r="T13" s="4"/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6" t="s">
        <v>267</v>
      </c>
      <c r="J14" s="4">
        <v>160</v>
      </c>
      <c r="K14" s="4"/>
      <c r="L14" s="4"/>
      <c r="M14" s="4"/>
      <c r="N14" s="4"/>
      <c r="O14" s="4"/>
      <c r="P14" s="4"/>
      <c r="Q14" s="4">
        <v>160</v>
      </c>
      <c r="R14" s="4"/>
      <c r="S14" s="4">
        <f>Q14</f>
        <v>160</v>
      </c>
      <c r="T14" s="4"/>
    </row>
    <row r="15" spans="1:20" ht="16.5" x14ac:dyDescent="0.25">
      <c r="A15" s="11">
        <v>5</v>
      </c>
      <c r="B15" s="674" t="s">
        <v>36</v>
      </c>
      <c r="C15" s="674"/>
      <c r="D15" s="674"/>
      <c r="E15" s="674"/>
      <c r="F15" s="674"/>
      <c r="G15" s="674"/>
      <c r="H15" s="674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>
        <f>Q15</f>
        <v>0</v>
      </c>
      <c r="T15" s="4"/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>Q16</f>
        <v>0</v>
      </c>
      <c r="T16" s="4"/>
    </row>
    <row r="17" spans="1:20" ht="16.5" customHeight="1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6" t="s">
        <v>267</v>
      </c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/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0">Q23*R23</f>
        <v>5</v>
      </c>
      <c r="T23" s="4"/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0"/>
        <v>8.4</v>
      </c>
      <c r="T24" s="4"/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0"/>
        <v>8</v>
      </c>
      <c r="T25" s="4"/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26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0"/>
        <v>4.1999999999999993</v>
      </c>
      <c r="T26" s="4"/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0"/>
        <v>0</v>
      </c>
      <c r="T27" s="4"/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0"/>
        <v>0</v>
      </c>
      <c r="T28" s="4"/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0"/>
        <v>0</v>
      </c>
      <c r="T29" s="4"/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0"/>
        <v>0</v>
      </c>
      <c r="T30" s="4"/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0"/>
        <v>1</v>
      </c>
      <c r="T31" s="4"/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0"/>
        <v>0</v>
      </c>
      <c r="T32" s="4"/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0"/>
        <v>0</v>
      </c>
      <c r="T33" s="4"/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0"/>
        <v>0</v>
      </c>
      <c r="T34" s="4"/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0"/>
        <v>40</v>
      </c>
      <c r="T35" s="4"/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0"/>
        <v>52.5</v>
      </c>
      <c r="T36" s="4"/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0"/>
        <v>0</v>
      </c>
      <c r="T37" s="4"/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26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0"/>
        <v>5</v>
      </c>
      <c r="T38" s="4"/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0"/>
        <v>70</v>
      </c>
      <c r="T39" s="4"/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0"/>
        <v>0</v>
      </c>
      <c r="T40" s="4"/>
    </row>
    <row r="41" spans="1:20" ht="16.5" customHeight="1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26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/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1">Q43*R43</f>
        <v>0</v>
      </c>
      <c r="T43" s="4"/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1"/>
        <v>6</v>
      </c>
      <c r="T44" s="4"/>
    </row>
    <row r="45" spans="1:20" ht="16.5" x14ac:dyDescent="0.25">
      <c r="A45" s="11">
        <v>35</v>
      </c>
      <c r="B45" s="674" t="s">
        <v>64</v>
      </c>
      <c r="C45" s="674"/>
      <c r="D45" s="674"/>
      <c r="E45" s="674"/>
      <c r="F45" s="674"/>
      <c r="G45" s="674"/>
      <c r="H45" s="674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1"/>
        <v>0</v>
      </c>
      <c r="T45" s="4"/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1"/>
        <v>16</v>
      </c>
      <c r="T46" s="4"/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1"/>
        <v>0</v>
      </c>
      <c r="T47" s="4"/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1"/>
        <v>0</v>
      </c>
      <c r="T48" s="4"/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1"/>
        <v>0</v>
      </c>
      <c r="T49" s="4"/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1"/>
        <v>4.5</v>
      </c>
      <c r="T50" s="4"/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>
        <f t="shared" si="1"/>
        <v>23.2</v>
      </c>
      <c r="T51" s="4"/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1"/>
        <v>0</v>
      </c>
      <c r="T52" s="4"/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1"/>
        <v>14</v>
      </c>
      <c r="T53" s="4"/>
    </row>
    <row r="54" spans="1:20" ht="16.5" x14ac:dyDescent="0.25">
      <c r="A54" s="11">
        <v>44</v>
      </c>
      <c r="B54" s="674" t="s">
        <v>73</v>
      </c>
      <c r="C54" s="674"/>
      <c r="D54" s="674"/>
      <c r="E54" s="674"/>
      <c r="F54" s="674"/>
      <c r="G54" s="674"/>
      <c r="H54" s="674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1"/>
        <v>6</v>
      </c>
      <c r="T54" s="4"/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1"/>
        <v>30</v>
      </c>
      <c r="T55" s="4"/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1"/>
        <v>0</v>
      </c>
      <c r="T56" s="4"/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1"/>
        <v>0</v>
      </c>
      <c r="T57" s="4"/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1"/>
        <v>0</v>
      </c>
      <c r="T58" s="4"/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1"/>
        <v>0</v>
      </c>
      <c r="T59" s="4"/>
    </row>
    <row r="60" spans="1:20" ht="16.5" x14ac:dyDescent="0.25">
      <c r="A60" s="11">
        <v>50</v>
      </c>
      <c r="B60" s="671" t="s">
        <v>271</v>
      </c>
      <c r="C60" s="672"/>
      <c r="D60" s="672"/>
      <c r="E60" s="672"/>
      <c r="F60" s="672"/>
      <c r="G60" s="672"/>
      <c r="H60" s="673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675" t="s">
        <v>241</v>
      </c>
      <c r="C61" s="676"/>
      <c r="D61" s="676"/>
      <c r="E61" s="676"/>
      <c r="F61" s="676"/>
      <c r="G61" s="676"/>
      <c r="H61" s="677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675" t="s">
        <v>266</v>
      </c>
      <c r="C62" s="676"/>
      <c r="D62" s="676"/>
      <c r="E62" s="676"/>
      <c r="F62" s="676"/>
      <c r="G62" s="676"/>
      <c r="H62" s="677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 x14ac:dyDescent="0.25">
      <c r="A63" s="11">
        <v>53</v>
      </c>
      <c r="B63" s="674" t="s">
        <v>274</v>
      </c>
      <c r="C63" s="674"/>
      <c r="D63" s="674"/>
      <c r="E63" s="674"/>
      <c r="F63" s="674"/>
      <c r="G63" s="674"/>
      <c r="H63" s="674"/>
      <c r="I63" s="26" t="s">
        <v>4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/>
    </row>
    <row r="64" spans="1:20" ht="16.5" x14ac:dyDescent="0.25">
      <c r="A64" s="11">
        <v>54</v>
      </c>
      <c r="B64" s="675"/>
      <c r="C64" s="676"/>
      <c r="D64" s="676"/>
      <c r="E64" s="676"/>
      <c r="F64" s="676"/>
      <c r="G64" s="676"/>
      <c r="H64" s="677"/>
      <c r="I64" s="24"/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 x14ac:dyDescent="0.25">
      <c r="A65" s="11">
        <v>55</v>
      </c>
      <c r="B65" s="675"/>
      <c r="C65" s="676"/>
      <c r="D65" s="676"/>
      <c r="E65" s="676"/>
      <c r="F65" s="676"/>
      <c r="G65" s="676"/>
      <c r="H65" s="677"/>
      <c r="I65" s="24"/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x14ac:dyDescent="0.25">
      <c r="A66" s="11">
        <v>56</v>
      </c>
      <c r="B66" s="671" t="s">
        <v>245</v>
      </c>
      <c r="C66" s="672"/>
      <c r="D66" s="672"/>
      <c r="E66" s="672"/>
      <c r="F66" s="672"/>
      <c r="G66" s="672"/>
      <c r="H66" s="673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675" t="s">
        <v>246</v>
      </c>
      <c r="C67" s="676"/>
      <c r="D67" s="676"/>
      <c r="E67" s="676"/>
      <c r="F67" s="676"/>
      <c r="G67" s="676"/>
      <c r="H67" s="677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675" t="s">
        <v>247</v>
      </c>
      <c r="C68" s="676"/>
      <c r="D68" s="676"/>
      <c r="E68" s="676"/>
      <c r="F68" s="676"/>
      <c r="G68" s="676"/>
      <c r="H68" s="677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675" t="s">
        <v>248</v>
      </c>
      <c r="C69" s="676"/>
      <c r="D69" s="676"/>
      <c r="E69" s="676"/>
      <c r="F69" s="676"/>
      <c r="G69" s="676"/>
      <c r="H69" s="677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675" t="s">
        <v>249</v>
      </c>
      <c r="C70" s="676"/>
      <c r="D70" s="676"/>
      <c r="E70" s="676"/>
      <c r="F70" s="676"/>
      <c r="G70" s="676"/>
      <c r="H70" s="677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675" t="s">
        <v>250</v>
      </c>
      <c r="C71" s="676"/>
      <c r="D71" s="676"/>
      <c r="E71" s="676"/>
      <c r="F71" s="676"/>
      <c r="G71" s="676"/>
      <c r="H71" s="677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675" t="s">
        <v>251</v>
      </c>
      <c r="C72" s="676"/>
      <c r="D72" s="676"/>
      <c r="E72" s="676"/>
      <c r="F72" s="676"/>
      <c r="G72" s="676"/>
      <c r="H72" s="677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675" t="s">
        <v>252</v>
      </c>
      <c r="C73" s="676"/>
      <c r="D73" s="676"/>
      <c r="E73" s="676"/>
      <c r="F73" s="676"/>
      <c r="G73" s="676"/>
      <c r="H73" s="677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675" t="s">
        <v>253</v>
      </c>
      <c r="C74" s="676"/>
      <c r="D74" s="676"/>
      <c r="E74" s="676"/>
      <c r="F74" s="676"/>
      <c r="G74" s="676"/>
      <c r="H74" s="677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671" t="s">
        <v>254</v>
      </c>
      <c r="C75" s="672"/>
      <c r="D75" s="672"/>
      <c r="E75" s="672"/>
      <c r="F75" s="672"/>
      <c r="G75" s="672"/>
      <c r="H75" s="673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675" t="s">
        <v>255</v>
      </c>
      <c r="C76" s="676"/>
      <c r="D76" s="676"/>
      <c r="E76" s="676"/>
      <c r="F76" s="676"/>
      <c r="G76" s="676"/>
      <c r="H76" s="677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675" t="s">
        <v>256</v>
      </c>
      <c r="C77" s="676"/>
      <c r="D77" s="676"/>
      <c r="E77" s="676"/>
      <c r="F77" s="676"/>
      <c r="G77" s="676"/>
      <c r="H77" s="677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675" t="s">
        <v>257</v>
      </c>
      <c r="C78" s="676"/>
      <c r="D78" s="676"/>
      <c r="E78" s="676"/>
      <c r="F78" s="676"/>
      <c r="G78" s="676"/>
      <c r="H78" s="677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675" t="s">
        <v>31</v>
      </c>
      <c r="C79" s="676"/>
      <c r="D79" s="676"/>
      <c r="E79" s="676"/>
      <c r="F79" s="676"/>
      <c r="G79" s="676"/>
      <c r="H79" s="677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675" t="s">
        <v>258</v>
      </c>
      <c r="C80" s="676"/>
      <c r="D80" s="676"/>
      <c r="E80" s="676"/>
      <c r="F80" s="676"/>
      <c r="G80" s="676"/>
      <c r="H80" s="677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675" t="s">
        <v>259</v>
      </c>
      <c r="C81" s="676"/>
      <c r="D81" s="676"/>
      <c r="E81" s="676"/>
      <c r="F81" s="676"/>
      <c r="G81" s="676"/>
      <c r="H81" s="677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675" t="s">
        <v>260</v>
      </c>
      <c r="C82" s="676"/>
      <c r="D82" s="676"/>
      <c r="E82" s="676"/>
      <c r="F82" s="676"/>
      <c r="G82" s="676"/>
      <c r="H82" s="677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675" t="s">
        <v>30</v>
      </c>
      <c r="C83" s="676"/>
      <c r="D83" s="676"/>
      <c r="E83" s="676"/>
      <c r="F83" s="676"/>
      <c r="G83" s="676"/>
      <c r="H83" s="677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675" t="s">
        <v>261</v>
      </c>
      <c r="C84" s="676"/>
      <c r="D84" s="676"/>
      <c r="E84" s="676"/>
      <c r="F84" s="676"/>
      <c r="G84" s="676"/>
      <c r="H84" s="677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689" t="s">
        <v>262</v>
      </c>
      <c r="C85" s="690"/>
      <c r="D85" s="690"/>
      <c r="E85" s="690"/>
      <c r="F85" s="690"/>
      <c r="G85" s="690"/>
      <c r="H85" s="691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675" t="s">
        <v>263</v>
      </c>
      <c r="C86" s="676"/>
      <c r="D86" s="676"/>
      <c r="E86" s="676"/>
      <c r="F86" s="676"/>
      <c r="G86" s="676"/>
      <c r="H86" s="677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675" t="s">
        <v>264</v>
      </c>
      <c r="C87" s="676"/>
      <c r="D87" s="676"/>
      <c r="E87" s="676"/>
      <c r="F87" s="676"/>
      <c r="G87" s="676"/>
      <c r="H87" s="677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675" t="s">
        <v>265</v>
      </c>
      <c r="C88" s="676"/>
      <c r="D88" s="676"/>
      <c r="E88" s="676"/>
      <c r="F88" s="676"/>
      <c r="G88" s="676"/>
      <c r="H88" s="677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40" zoomScale="80" zoomScaleNormal="80" workbookViewId="0">
      <selection activeCell="R64" sqref="R6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" style="1" customWidth="1"/>
    <col min="20" max="20" width="12.28515625" style="1" customWidth="1"/>
    <col min="21" max="16384" width="9.140625" style="1"/>
  </cols>
  <sheetData>
    <row r="1" spans="1:20" ht="35.1" customHeight="1" x14ac:dyDescent="0.25">
      <c r="A1" s="683" t="s">
        <v>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79</v>
      </c>
      <c r="B3" s="679"/>
      <c r="C3" s="679"/>
      <c r="D3" s="679" t="s">
        <v>80</v>
      </c>
      <c r="E3" s="679"/>
      <c r="F3" s="679" t="s">
        <v>195</v>
      </c>
      <c r="G3" s="679"/>
      <c r="H3" s="17">
        <v>1396</v>
      </c>
      <c r="I3" s="678" t="s">
        <v>196</v>
      </c>
      <c r="J3" s="678"/>
      <c r="K3" s="678" t="s">
        <v>197</v>
      </c>
      <c r="L3" s="678"/>
      <c r="M3" s="684" t="s">
        <v>198</v>
      </c>
      <c r="N3" s="684"/>
      <c r="O3" s="679" t="s">
        <v>195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 t="s">
        <v>199</v>
      </c>
      <c r="G4" s="679"/>
      <c r="H4" s="17">
        <v>635</v>
      </c>
      <c r="I4" s="678"/>
      <c r="J4" s="678"/>
      <c r="K4" s="678"/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/>
      <c r="G5" s="679"/>
      <c r="H5" s="17"/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/>
      <c r="G6" s="679"/>
      <c r="H6" s="17"/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/>
      <c r="G7" s="679"/>
      <c r="H7" s="17"/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16.5" x14ac:dyDescent="0.3">
      <c r="A8" s="679"/>
      <c r="B8" s="679"/>
      <c r="C8" s="679"/>
      <c r="D8" s="679"/>
      <c r="E8" s="679"/>
      <c r="F8" s="679"/>
      <c r="G8" s="679"/>
      <c r="H8" s="17"/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66.7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customHeight="1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6" t="s">
        <v>267</v>
      </c>
      <c r="J12" s="4">
        <v>23</v>
      </c>
      <c r="K12" s="4">
        <v>23</v>
      </c>
      <c r="L12" s="4">
        <v>19</v>
      </c>
      <c r="M12" s="4">
        <v>18</v>
      </c>
      <c r="N12" s="4">
        <v>2</v>
      </c>
      <c r="O12" s="4">
        <v>1</v>
      </c>
      <c r="P12" s="4">
        <v>1</v>
      </c>
      <c r="Q12" s="4">
        <f>SUM(J12:P12)</f>
        <v>87</v>
      </c>
      <c r="R12" s="4"/>
      <c r="S12" s="4">
        <v>87</v>
      </c>
      <c r="T12" s="4"/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6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11">
        <v>5</v>
      </c>
      <c r="B15" s="674" t="s">
        <v>95</v>
      </c>
      <c r="C15" s="674"/>
      <c r="D15" s="674"/>
      <c r="E15" s="674"/>
      <c r="F15" s="674"/>
      <c r="G15" s="674"/>
      <c r="H15" s="674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6" t="s">
        <v>267</v>
      </c>
      <c r="J19" s="4">
        <v>10</v>
      </c>
      <c r="K19" s="4">
        <v>15</v>
      </c>
      <c r="L19" s="4">
        <v>10</v>
      </c>
      <c r="M19" s="4">
        <v>10</v>
      </c>
      <c r="N19" s="4">
        <v>18</v>
      </c>
      <c r="O19" s="4">
        <v>10</v>
      </c>
      <c r="P19" s="4">
        <v>10</v>
      </c>
      <c r="Q19" s="4">
        <f>SUM(J19:P19)</f>
        <v>83</v>
      </c>
      <c r="R19" s="4"/>
      <c r="S19" s="4">
        <v>83</v>
      </c>
      <c r="T19" s="4"/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26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/>
      <c r="T24" s="4"/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26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/>
      <c r="T25" s="4"/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26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/>
      <c r="T26" s="4"/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26" t="s">
        <v>4</v>
      </c>
      <c r="J27" s="4">
        <v>6</v>
      </c>
      <c r="K27" s="4">
        <v>6</v>
      </c>
      <c r="L27" s="4">
        <v>6</v>
      </c>
      <c r="M27" s="4">
        <v>6</v>
      </c>
      <c r="N27" s="4">
        <v>6</v>
      </c>
      <c r="O27" s="4">
        <v>6</v>
      </c>
      <c r="P27" s="4">
        <v>6</v>
      </c>
      <c r="Q27" s="4">
        <v>42</v>
      </c>
      <c r="R27" s="8">
        <v>1.9</v>
      </c>
      <c r="S27" s="4"/>
      <c r="T27" s="4"/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26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/>
      <c r="T29" s="4"/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26" t="s">
        <v>4</v>
      </c>
      <c r="J31" s="4">
        <v>1</v>
      </c>
      <c r="K31" s="4"/>
      <c r="L31" s="4"/>
      <c r="M31" s="4"/>
      <c r="N31" s="4">
        <v>1</v>
      </c>
      <c r="O31" s="4"/>
      <c r="P31" s="4"/>
      <c r="Q31" s="4">
        <v>2</v>
      </c>
      <c r="R31" s="8">
        <v>1</v>
      </c>
      <c r="S31" s="4"/>
      <c r="T31" s="4"/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26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/>
      <c r="T33" s="4"/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26" t="s">
        <v>4</v>
      </c>
      <c r="J42" s="4">
        <v>4</v>
      </c>
      <c r="K42" s="4">
        <v>4</v>
      </c>
      <c r="L42" s="4">
        <v>4</v>
      </c>
      <c r="M42" s="4">
        <v>4</v>
      </c>
      <c r="N42" s="4">
        <v>4</v>
      </c>
      <c r="O42" s="4">
        <v>4</v>
      </c>
      <c r="P42" s="4">
        <v>4</v>
      </c>
      <c r="Q42" s="4">
        <v>28</v>
      </c>
      <c r="R42" s="8">
        <v>0.1</v>
      </c>
      <c r="S42" s="4"/>
      <c r="T42" s="4"/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26" t="s">
        <v>4</v>
      </c>
      <c r="J43" s="4">
        <v>3</v>
      </c>
      <c r="K43" s="4">
        <v>1</v>
      </c>
      <c r="L43" s="4"/>
      <c r="M43" s="4"/>
      <c r="N43" s="4"/>
      <c r="O43" s="4"/>
      <c r="P43" s="4"/>
      <c r="Q43" s="4">
        <f>SUM(J43:P43)</f>
        <v>4</v>
      </c>
      <c r="R43" s="8">
        <v>1.9</v>
      </c>
      <c r="S43" s="4"/>
      <c r="T43" s="4"/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26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/>
      <c r="T44" s="4"/>
    </row>
    <row r="45" spans="1:20" ht="16.5" x14ac:dyDescent="0.25">
      <c r="A45" s="11">
        <v>35</v>
      </c>
      <c r="B45" s="674" t="s">
        <v>64</v>
      </c>
      <c r="C45" s="674"/>
      <c r="D45" s="674"/>
      <c r="E45" s="674"/>
      <c r="F45" s="674"/>
      <c r="G45" s="674"/>
      <c r="H45" s="674"/>
      <c r="I45" s="26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/>
      <c r="T45" s="4"/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26" t="s">
        <v>4</v>
      </c>
      <c r="J46" s="4">
        <v>1</v>
      </c>
      <c r="K46" s="4">
        <v>1</v>
      </c>
      <c r="L46" s="4"/>
      <c r="M46" s="4"/>
      <c r="N46" s="4"/>
      <c r="O46" s="4"/>
      <c r="P46" s="4"/>
      <c r="Q46" s="4">
        <v>2</v>
      </c>
      <c r="R46" s="8">
        <v>2</v>
      </c>
      <c r="S46" s="4"/>
      <c r="T46" s="4"/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26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/>
      <c r="T49" s="4"/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26" t="s">
        <v>4</v>
      </c>
      <c r="J50" s="4">
        <v>1</v>
      </c>
      <c r="K50" s="4">
        <v>1</v>
      </c>
      <c r="L50" s="4"/>
      <c r="M50" s="4"/>
      <c r="N50" s="4"/>
      <c r="O50" s="4"/>
      <c r="P50" s="4"/>
      <c r="Q50" s="4">
        <v>2</v>
      </c>
      <c r="R50" s="8">
        <v>1.5</v>
      </c>
      <c r="S50" s="4"/>
      <c r="T50" s="4"/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26" t="s">
        <v>4</v>
      </c>
      <c r="J51" s="4">
        <v>500</v>
      </c>
      <c r="K51" s="4"/>
      <c r="L51" s="4"/>
      <c r="M51" s="4"/>
      <c r="N51" s="4">
        <v>500</v>
      </c>
      <c r="O51" s="4"/>
      <c r="P51" s="4"/>
      <c r="Q51" s="4">
        <f>SUM(J51:P51)</f>
        <v>1000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26" t="s">
        <v>4</v>
      </c>
      <c r="J53" s="4">
        <v>300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600</v>
      </c>
      <c r="R53" s="8">
        <v>0.1</v>
      </c>
      <c r="S53" s="4"/>
      <c r="T53" s="4"/>
    </row>
    <row r="54" spans="1:20" ht="16.5" x14ac:dyDescent="0.25">
      <c r="A54" s="11">
        <v>44</v>
      </c>
      <c r="B54" s="674" t="s">
        <v>73</v>
      </c>
      <c r="C54" s="674"/>
      <c r="D54" s="674"/>
      <c r="E54" s="674"/>
      <c r="F54" s="674"/>
      <c r="G54" s="674"/>
      <c r="H54" s="674"/>
      <c r="I54" s="26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/>
      <c r="T54" s="4"/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26" t="s">
        <v>4</v>
      </c>
      <c r="J55" s="4">
        <v>10</v>
      </c>
      <c r="K55" s="4"/>
      <c r="L55" s="4">
        <v>5</v>
      </c>
      <c r="M55" s="4"/>
      <c r="N55" s="4">
        <v>5</v>
      </c>
      <c r="O55" s="4"/>
      <c r="P55" s="4"/>
      <c r="Q55" s="4">
        <v>20</v>
      </c>
      <c r="R55" s="8">
        <v>3</v>
      </c>
      <c r="S55" s="4"/>
      <c r="T55" s="4"/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26" t="s">
        <v>4</v>
      </c>
      <c r="J56" s="4">
        <v>2</v>
      </c>
      <c r="K56" s="4"/>
      <c r="L56" s="4"/>
      <c r="M56" s="4"/>
      <c r="N56" s="4"/>
      <c r="O56" s="4"/>
      <c r="P56" s="4"/>
      <c r="Q56" s="4">
        <v>2</v>
      </c>
      <c r="R56" s="8">
        <v>2.5</v>
      </c>
      <c r="S56" s="4"/>
      <c r="T56" s="4"/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26" t="s">
        <v>4</v>
      </c>
      <c r="J57" s="4">
        <v>2</v>
      </c>
      <c r="K57" s="4"/>
      <c r="L57" s="4"/>
      <c r="M57" s="4"/>
      <c r="N57" s="4"/>
      <c r="O57" s="4"/>
      <c r="P57" s="4"/>
      <c r="Q57" s="4">
        <v>2</v>
      </c>
      <c r="R57" s="8">
        <v>9</v>
      </c>
      <c r="S57" s="4"/>
      <c r="T57" s="4"/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 x14ac:dyDescent="0.25">
      <c r="A60" s="11">
        <v>50</v>
      </c>
      <c r="B60" s="671" t="s">
        <v>271</v>
      </c>
      <c r="C60" s="672"/>
      <c r="D60" s="672"/>
      <c r="E60" s="672"/>
      <c r="F60" s="672"/>
      <c r="G60" s="672"/>
      <c r="H60" s="673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675" t="s">
        <v>241</v>
      </c>
      <c r="C61" s="676"/>
      <c r="D61" s="676"/>
      <c r="E61" s="676"/>
      <c r="F61" s="676"/>
      <c r="G61" s="676"/>
      <c r="H61" s="677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675" t="s">
        <v>266</v>
      </c>
      <c r="C62" s="676"/>
      <c r="D62" s="676"/>
      <c r="E62" s="676"/>
      <c r="F62" s="676"/>
      <c r="G62" s="676"/>
      <c r="H62" s="677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 x14ac:dyDescent="0.25">
      <c r="A63" s="11">
        <v>53</v>
      </c>
      <c r="B63" s="675" t="s">
        <v>272</v>
      </c>
      <c r="C63" s="676"/>
      <c r="D63" s="676"/>
      <c r="E63" s="676"/>
      <c r="F63" s="676"/>
      <c r="G63" s="676"/>
      <c r="H63" s="677"/>
      <c r="I63" s="26" t="s">
        <v>4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>Q63*R63</f>
        <v>260</v>
      </c>
      <c r="T63" s="4"/>
    </row>
    <row r="64" spans="1:20" ht="16.5" x14ac:dyDescent="0.25">
      <c r="A64" s="11">
        <v>54</v>
      </c>
      <c r="B64" s="675" t="s">
        <v>277</v>
      </c>
      <c r="C64" s="676"/>
      <c r="D64" s="676"/>
      <c r="E64" s="676"/>
      <c r="F64" s="676"/>
      <c r="G64" s="676"/>
      <c r="H64" s="677"/>
      <c r="I64" s="26" t="s">
        <v>4</v>
      </c>
      <c r="J64" s="4"/>
      <c r="K64" s="4"/>
      <c r="L64" s="4"/>
      <c r="M64" s="4"/>
      <c r="N64" s="4"/>
      <c r="O64" s="4"/>
      <c r="P64" s="4"/>
      <c r="Q64" s="4">
        <v>1</v>
      </c>
      <c r="R64" s="10">
        <v>800</v>
      </c>
      <c r="S64" s="4">
        <f>Q64*R64</f>
        <v>800</v>
      </c>
      <c r="T64" s="4"/>
    </row>
    <row r="65" spans="1:20" ht="16.5" x14ac:dyDescent="0.25">
      <c r="A65" s="11">
        <v>55</v>
      </c>
      <c r="B65" s="675"/>
      <c r="C65" s="676"/>
      <c r="D65" s="676"/>
      <c r="E65" s="676"/>
      <c r="F65" s="676"/>
      <c r="G65" s="676"/>
      <c r="H65" s="677"/>
      <c r="I65" s="24"/>
      <c r="J65" s="4"/>
      <c r="K65" s="4"/>
      <c r="L65" s="4"/>
      <c r="M65" s="4"/>
      <c r="N65" s="4"/>
      <c r="O65" s="4"/>
      <c r="P65" s="4"/>
      <c r="Q65" s="4"/>
      <c r="R65" s="10"/>
      <c r="S65" s="4">
        <f>Q65*R65</f>
        <v>0</v>
      </c>
      <c r="T65" s="4"/>
    </row>
    <row r="66" spans="1:20" ht="16.5" customHeight="1" x14ac:dyDescent="0.25">
      <c r="A66" s="11">
        <v>56</v>
      </c>
      <c r="B66" s="671" t="s">
        <v>245</v>
      </c>
      <c r="C66" s="672"/>
      <c r="D66" s="672"/>
      <c r="E66" s="672"/>
      <c r="F66" s="672"/>
      <c r="G66" s="672"/>
      <c r="H66" s="673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675" t="s">
        <v>246</v>
      </c>
      <c r="C67" s="676"/>
      <c r="D67" s="676"/>
      <c r="E67" s="676"/>
      <c r="F67" s="676"/>
      <c r="G67" s="676"/>
      <c r="H67" s="677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675" t="s">
        <v>247</v>
      </c>
      <c r="C68" s="676"/>
      <c r="D68" s="676"/>
      <c r="E68" s="676"/>
      <c r="F68" s="676"/>
      <c r="G68" s="676"/>
      <c r="H68" s="677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675" t="s">
        <v>248</v>
      </c>
      <c r="C69" s="676"/>
      <c r="D69" s="676"/>
      <c r="E69" s="676"/>
      <c r="F69" s="676"/>
      <c r="G69" s="676"/>
      <c r="H69" s="677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675" t="s">
        <v>249</v>
      </c>
      <c r="C70" s="676"/>
      <c r="D70" s="676"/>
      <c r="E70" s="676"/>
      <c r="F70" s="676"/>
      <c r="G70" s="676"/>
      <c r="H70" s="677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675" t="s">
        <v>250</v>
      </c>
      <c r="C71" s="676"/>
      <c r="D71" s="676"/>
      <c r="E71" s="676"/>
      <c r="F71" s="676"/>
      <c r="G71" s="676"/>
      <c r="H71" s="677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675" t="s">
        <v>251</v>
      </c>
      <c r="C72" s="676"/>
      <c r="D72" s="676"/>
      <c r="E72" s="676"/>
      <c r="F72" s="676"/>
      <c r="G72" s="676"/>
      <c r="H72" s="677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675" t="s">
        <v>252</v>
      </c>
      <c r="C73" s="676"/>
      <c r="D73" s="676"/>
      <c r="E73" s="676"/>
      <c r="F73" s="676"/>
      <c r="G73" s="676"/>
      <c r="H73" s="677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675" t="s">
        <v>253</v>
      </c>
      <c r="C74" s="676"/>
      <c r="D74" s="676"/>
      <c r="E74" s="676"/>
      <c r="F74" s="676"/>
      <c r="G74" s="676"/>
      <c r="H74" s="677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671" t="s">
        <v>254</v>
      </c>
      <c r="C75" s="672"/>
      <c r="D75" s="672"/>
      <c r="E75" s="672"/>
      <c r="F75" s="672"/>
      <c r="G75" s="672"/>
      <c r="H75" s="673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675" t="s">
        <v>255</v>
      </c>
      <c r="C76" s="676"/>
      <c r="D76" s="676"/>
      <c r="E76" s="676"/>
      <c r="F76" s="676"/>
      <c r="G76" s="676"/>
      <c r="H76" s="677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675" t="s">
        <v>256</v>
      </c>
      <c r="C77" s="676"/>
      <c r="D77" s="676"/>
      <c r="E77" s="676"/>
      <c r="F77" s="676"/>
      <c r="G77" s="676"/>
      <c r="H77" s="677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675" t="s">
        <v>257</v>
      </c>
      <c r="C78" s="676"/>
      <c r="D78" s="676"/>
      <c r="E78" s="676"/>
      <c r="F78" s="676"/>
      <c r="G78" s="676"/>
      <c r="H78" s="677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675" t="s">
        <v>31</v>
      </c>
      <c r="C79" s="676"/>
      <c r="D79" s="676"/>
      <c r="E79" s="676"/>
      <c r="F79" s="676"/>
      <c r="G79" s="676"/>
      <c r="H79" s="677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675" t="s">
        <v>258</v>
      </c>
      <c r="C80" s="676"/>
      <c r="D80" s="676"/>
      <c r="E80" s="676"/>
      <c r="F80" s="676"/>
      <c r="G80" s="676"/>
      <c r="H80" s="677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675" t="s">
        <v>259</v>
      </c>
      <c r="C81" s="676"/>
      <c r="D81" s="676"/>
      <c r="E81" s="676"/>
      <c r="F81" s="676"/>
      <c r="G81" s="676"/>
      <c r="H81" s="677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675" t="s">
        <v>260</v>
      </c>
      <c r="C82" s="676"/>
      <c r="D82" s="676"/>
      <c r="E82" s="676"/>
      <c r="F82" s="676"/>
      <c r="G82" s="676"/>
      <c r="H82" s="677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675" t="s">
        <v>30</v>
      </c>
      <c r="C83" s="676"/>
      <c r="D83" s="676"/>
      <c r="E83" s="676"/>
      <c r="F83" s="676"/>
      <c r="G83" s="676"/>
      <c r="H83" s="677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675" t="s">
        <v>261</v>
      </c>
      <c r="C84" s="676"/>
      <c r="D84" s="676"/>
      <c r="E84" s="676"/>
      <c r="F84" s="676"/>
      <c r="G84" s="676"/>
      <c r="H84" s="677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 x14ac:dyDescent="0.25">
      <c r="A85" s="11">
        <v>75</v>
      </c>
      <c r="B85" s="689" t="s">
        <v>262</v>
      </c>
      <c r="C85" s="690"/>
      <c r="D85" s="690"/>
      <c r="E85" s="690"/>
      <c r="F85" s="690"/>
      <c r="G85" s="690"/>
      <c r="H85" s="691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675" t="s">
        <v>263</v>
      </c>
      <c r="C86" s="676"/>
      <c r="D86" s="676"/>
      <c r="E86" s="676"/>
      <c r="F86" s="676"/>
      <c r="G86" s="676"/>
      <c r="H86" s="677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675" t="s">
        <v>264</v>
      </c>
      <c r="C87" s="676"/>
      <c r="D87" s="676"/>
      <c r="E87" s="676"/>
      <c r="F87" s="676"/>
      <c r="G87" s="676"/>
      <c r="H87" s="677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675" t="s">
        <v>265</v>
      </c>
      <c r="C88" s="676"/>
      <c r="D88" s="676"/>
      <c r="E88" s="676"/>
      <c r="F88" s="676"/>
      <c r="G88" s="676"/>
      <c r="H88" s="677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B1" workbookViewId="0">
      <selection activeCell="H15" sqref="H15"/>
    </sheetView>
  </sheetViews>
  <sheetFormatPr defaultRowHeight="25.5" customHeight="1" x14ac:dyDescent="0.25"/>
  <cols>
    <col min="1" max="1" width="9.140625" hidden="1" customWidth="1"/>
    <col min="5" max="5" width="17" customWidth="1"/>
    <col min="8" max="8" width="13" customWidth="1"/>
    <col min="10" max="10" width="8.28515625" customWidth="1"/>
    <col min="11" max="12" width="19.28515625" customWidth="1"/>
  </cols>
  <sheetData>
    <row r="1" spans="2:12" ht="25.5" customHeight="1" thickBot="1" x14ac:dyDescent="0.3"/>
    <row r="2" spans="2:12" ht="51" customHeight="1" thickBot="1" x14ac:dyDescent="0.3">
      <c r="B2" s="137" t="s">
        <v>0</v>
      </c>
      <c r="C2" s="659" t="s">
        <v>286</v>
      </c>
      <c r="D2" s="660"/>
      <c r="E2" s="660"/>
      <c r="F2" s="660" t="s">
        <v>287</v>
      </c>
      <c r="G2" s="660"/>
      <c r="H2" s="660"/>
      <c r="I2" s="660" t="s">
        <v>288</v>
      </c>
      <c r="J2" s="660"/>
      <c r="K2" s="136" t="s">
        <v>289</v>
      </c>
      <c r="L2" s="136" t="s">
        <v>466</v>
      </c>
    </row>
    <row r="3" spans="2:12" ht="25.5" customHeight="1" x14ac:dyDescent="0.25">
      <c r="B3" s="7">
        <v>1</v>
      </c>
      <c r="C3" s="661" t="s">
        <v>290</v>
      </c>
      <c r="D3" s="661"/>
      <c r="E3" s="661"/>
      <c r="F3" s="662" t="s">
        <v>291</v>
      </c>
      <c r="G3" s="662"/>
      <c r="H3" s="662"/>
      <c r="I3" s="663" t="s">
        <v>292</v>
      </c>
      <c r="J3" s="663"/>
      <c r="K3" s="138">
        <v>2800</v>
      </c>
      <c r="L3" s="138">
        <f>K3*12</f>
        <v>33600</v>
      </c>
    </row>
    <row r="4" spans="2:12" ht="33.75" customHeight="1" x14ac:dyDescent="0.25">
      <c r="B4" s="3">
        <v>3</v>
      </c>
      <c r="C4" s="656" t="s">
        <v>293</v>
      </c>
      <c r="D4" s="656"/>
      <c r="E4" s="656"/>
      <c r="F4" s="657" t="s">
        <v>294</v>
      </c>
      <c r="G4" s="657"/>
      <c r="H4" s="657"/>
      <c r="I4" s="658">
        <v>59001011556</v>
      </c>
      <c r="J4" s="658"/>
      <c r="K4" s="139">
        <v>1400</v>
      </c>
      <c r="L4" s="139">
        <f t="shared" ref="L4:L12" si="0">K4*12</f>
        <v>16800</v>
      </c>
    </row>
    <row r="5" spans="2:12" ht="30.75" customHeight="1" x14ac:dyDescent="0.25">
      <c r="B5" s="3">
        <v>4</v>
      </c>
      <c r="C5" s="656" t="s">
        <v>295</v>
      </c>
      <c r="D5" s="656"/>
      <c r="E5" s="656"/>
      <c r="F5" s="657" t="s">
        <v>296</v>
      </c>
      <c r="G5" s="657"/>
      <c r="H5" s="657"/>
      <c r="I5" s="664">
        <v>59001005587</v>
      </c>
      <c r="J5" s="664"/>
      <c r="K5" s="140">
        <v>1200</v>
      </c>
      <c r="L5" s="140">
        <f t="shared" si="0"/>
        <v>14400</v>
      </c>
    </row>
    <row r="6" spans="2:12" ht="25.5" customHeight="1" x14ac:dyDescent="0.25">
      <c r="B6" s="3">
        <v>5</v>
      </c>
      <c r="C6" s="656" t="s">
        <v>297</v>
      </c>
      <c r="D6" s="656"/>
      <c r="E6" s="656"/>
      <c r="F6" s="657" t="s">
        <v>298</v>
      </c>
      <c r="G6" s="657"/>
      <c r="H6" s="657"/>
      <c r="I6" s="664">
        <v>59001002092</v>
      </c>
      <c r="J6" s="664"/>
      <c r="K6" s="140">
        <v>1000</v>
      </c>
      <c r="L6" s="140">
        <f t="shared" si="0"/>
        <v>12000</v>
      </c>
    </row>
    <row r="7" spans="2:12" ht="25.5" customHeight="1" x14ac:dyDescent="0.25">
      <c r="B7" s="3">
        <v>6</v>
      </c>
      <c r="C7" s="656" t="s">
        <v>299</v>
      </c>
      <c r="D7" s="656"/>
      <c r="E7" s="656"/>
      <c r="F7" s="657" t="s">
        <v>300</v>
      </c>
      <c r="G7" s="657"/>
      <c r="H7" s="657"/>
      <c r="I7" s="664">
        <v>59001002053</v>
      </c>
      <c r="J7" s="664"/>
      <c r="K7" s="140">
        <v>1200</v>
      </c>
      <c r="L7" s="140">
        <f t="shared" si="0"/>
        <v>14400</v>
      </c>
    </row>
    <row r="8" spans="2:12" ht="25.5" customHeight="1" x14ac:dyDescent="0.25">
      <c r="B8" s="3">
        <v>7</v>
      </c>
      <c r="C8" s="656" t="s">
        <v>301</v>
      </c>
      <c r="D8" s="656"/>
      <c r="E8" s="656"/>
      <c r="F8" s="657" t="s">
        <v>302</v>
      </c>
      <c r="G8" s="657"/>
      <c r="H8" s="657"/>
      <c r="I8" s="664">
        <v>59001063728</v>
      </c>
      <c r="J8" s="664"/>
      <c r="K8" s="140">
        <v>600</v>
      </c>
      <c r="L8" s="140">
        <f t="shared" si="0"/>
        <v>7200</v>
      </c>
    </row>
    <row r="9" spans="2:12" ht="25.5" customHeight="1" x14ac:dyDescent="0.25">
      <c r="B9" s="3">
        <v>8</v>
      </c>
      <c r="C9" s="656" t="s">
        <v>303</v>
      </c>
      <c r="D9" s="656"/>
      <c r="E9" s="656"/>
      <c r="F9" s="657" t="s">
        <v>304</v>
      </c>
      <c r="G9" s="657"/>
      <c r="H9" s="657"/>
      <c r="I9" s="664">
        <v>62006010959</v>
      </c>
      <c r="J9" s="664"/>
      <c r="K9" s="140">
        <v>600</v>
      </c>
      <c r="L9" s="140">
        <f t="shared" si="0"/>
        <v>7200</v>
      </c>
    </row>
    <row r="10" spans="2:12" ht="25.5" customHeight="1" x14ac:dyDescent="0.25">
      <c r="B10" s="134">
        <v>9</v>
      </c>
      <c r="C10" s="656" t="s">
        <v>305</v>
      </c>
      <c r="D10" s="656"/>
      <c r="E10" s="656"/>
      <c r="F10" s="657" t="s">
        <v>306</v>
      </c>
      <c r="G10" s="657"/>
      <c r="H10" s="657"/>
      <c r="I10" s="668">
        <v>59002005118</v>
      </c>
      <c r="J10" s="668"/>
      <c r="K10" s="141">
        <v>120</v>
      </c>
      <c r="L10" s="141">
        <f t="shared" si="0"/>
        <v>1440</v>
      </c>
    </row>
    <row r="11" spans="2:12" ht="25.5" customHeight="1" thickBot="1" x14ac:dyDescent="0.3">
      <c r="B11" s="128">
        <v>11</v>
      </c>
      <c r="C11" s="656" t="s">
        <v>305</v>
      </c>
      <c r="D11" s="656"/>
      <c r="E11" s="656"/>
      <c r="F11" s="656" t="s">
        <v>477</v>
      </c>
      <c r="G11" s="656"/>
      <c r="H11" s="656"/>
      <c r="I11" s="668" t="s">
        <v>478</v>
      </c>
      <c r="J11" s="668"/>
      <c r="K11" s="141">
        <v>150</v>
      </c>
      <c r="L11" s="141">
        <f t="shared" si="0"/>
        <v>1800</v>
      </c>
    </row>
    <row r="12" spans="2:12" ht="39.75" customHeight="1" thickBot="1" x14ac:dyDescent="0.35">
      <c r="B12" s="31"/>
      <c r="C12" s="665" t="s">
        <v>307</v>
      </c>
      <c r="D12" s="665"/>
      <c r="E12" s="665"/>
      <c r="F12" s="666"/>
      <c r="G12" s="666"/>
      <c r="H12" s="666"/>
      <c r="I12" s="667"/>
      <c r="J12" s="667"/>
      <c r="K12" s="135">
        <f>SUM(K3:K11)</f>
        <v>9070</v>
      </c>
      <c r="L12" s="135">
        <f t="shared" si="0"/>
        <v>108840</v>
      </c>
    </row>
  </sheetData>
  <mergeCells count="33">
    <mergeCell ref="C12:E12"/>
    <mergeCell ref="F12:H12"/>
    <mergeCell ref="I12:J12"/>
    <mergeCell ref="I11:J11"/>
    <mergeCell ref="C10:E10"/>
    <mergeCell ref="F10:H10"/>
    <mergeCell ref="I10:J10"/>
    <mergeCell ref="C11:E11"/>
    <mergeCell ref="F11:H11"/>
    <mergeCell ref="C9:E9"/>
    <mergeCell ref="F9:H9"/>
    <mergeCell ref="I9:J9"/>
    <mergeCell ref="C7:E7"/>
    <mergeCell ref="F7:H7"/>
    <mergeCell ref="I7:J7"/>
    <mergeCell ref="C8:E8"/>
    <mergeCell ref="F8:H8"/>
    <mergeCell ref="I8:J8"/>
    <mergeCell ref="C5:E5"/>
    <mergeCell ref="F5:H5"/>
    <mergeCell ref="I5:J5"/>
    <mergeCell ref="C6:E6"/>
    <mergeCell ref="F6:H6"/>
    <mergeCell ref="I6:J6"/>
    <mergeCell ref="C4:E4"/>
    <mergeCell ref="F4:H4"/>
    <mergeCell ref="I4:J4"/>
    <mergeCell ref="C2:E2"/>
    <mergeCell ref="F2:H2"/>
    <mergeCell ref="I2:J2"/>
    <mergeCell ref="C3:E3"/>
    <mergeCell ref="F3:H3"/>
    <mergeCell ref="I3:J3"/>
  </mergeCells>
  <pageMargins left="0.7" right="0.7" top="0.75" bottom="0.75" header="0.3" footer="0.3"/>
  <pageSetup paperSize="9" scale="9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88"/>
  <sheetViews>
    <sheetView topLeftCell="A52" zoomScale="80" zoomScaleNormal="80" workbookViewId="0">
      <selection activeCell="J12" sqref="J1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8" width="9.140625" style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85546875" style="1" customWidth="1"/>
    <col min="20" max="20" width="13.7109375" style="1" customWidth="1"/>
    <col min="21" max="16384" width="9.140625" style="1"/>
  </cols>
  <sheetData>
    <row r="1" spans="1:20" ht="35.1" customHeight="1" x14ac:dyDescent="0.25">
      <c r="A1" s="683" t="s">
        <v>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79</v>
      </c>
      <c r="B3" s="679"/>
      <c r="C3" s="679"/>
      <c r="D3" s="679" t="s">
        <v>118</v>
      </c>
      <c r="E3" s="679"/>
      <c r="F3" s="679" t="s">
        <v>200</v>
      </c>
      <c r="G3" s="679"/>
      <c r="H3" s="17">
        <v>910</v>
      </c>
      <c r="I3" s="678" t="s">
        <v>201</v>
      </c>
      <c r="J3" s="678"/>
      <c r="K3" s="678" t="s">
        <v>202</v>
      </c>
      <c r="L3" s="678"/>
      <c r="M3" s="684" t="s">
        <v>203</v>
      </c>
      <c r="N3" s="684"/>
      <c r="O3" s="679" t="s">
        <v>200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 t="s">
        <v>204</v>
      </c>
      <c r="G4" s="679"/>
      <c r="H4" s="17">
        <v>325</v>
      </c>
      <c r="I4" s="678"/>
      <c r="J4" s="678"/>
      <c r="K4" s="678"/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/>
      <c r="G5" s="679"/>
      <c r="H5" s="17"/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/>
      <c r="G6" s="679"/>
      <c r="H6" s="17"/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/>
      <c r="G7" s="679"/>
      <c r="H7" s="17"/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16.5" x14ac:dyDescent="0.3">
      <c r="A8" s="679"/>
      <c r="B8" s="679"/>
      <c r="C8" s="679"/>
      <c r="D8" s="679"/>
      <c r="E8" s="679"/>
      <c r="F8" s="679"/>
      <c r="G8" s="679"/>
      <c r="H8" s="17"/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78.7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4" t="s">
        <v>267</v>
      </c>
      <c r="J12" s="4">
        <v>20</v>
      </c>
      <c r="K12" s="4">
        <v>20</v>
      </c>
      <c r="L12" s="4">
        <v>20</v>
      </c>
      <c r="M12" s="4">
        <v>20</v>
      </c>
      <c r="N12" s="4">
        <v>20</v>
      </c>
      <c r="O12" s="4">
        <v>20</v>
      </c>
      <c r="P12" s="4">
        <v>20</v>
      </c>
      <c r="Q12" s="4">
        <f>SUM(J12:P12)</f>
        <v>140</v>
      </c>
      <c r="R12" s="4"/>
      <c r="S12" s="4">
        <v>140</v>
      </c>
      <c r="T12" s="4"/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11">
        <v>5</v>
      </c>
      <c r="B15" s="674" t="s">
        <v>95</v>
      </c>
      <c r="C15" s="674"/>
      <c r="D15" s="674"/>
      <c r="E15" s="674"/>
      <c r="F15" s="674"/>
      <c r="G15" s="674"/>
      <c r="H15" s="674"/>
      <c r="I15" s="24" t="s">
        <v>267</v>
      </c>
      <c r="J15" s="4">
        <v>10</v>
      </c>
      <c r="K15" s="4">
        <v>10</v>
      </c>
      <c r="L15" s="4">
        <v>10</v>
      </c>
      <c r="M15" s="4">
        <v>10</v>
      </c>
      <c r="N15" s="4">
        <v>10</v>
      </c>
      <c r="O15" s="4">
        <v>10</v>
      </c>
      <c r="P15" s="4">
        <v>10</v>
      </c>
      <c r="Q15" s="4">
        <v>70</v>
      </c>
      <c r="R15" s="4"/>
      <c r="S15" s="4">
        <v>70</v>
      </c>
      <c r="T15" s="4"/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4" t="s">
        <v>267</v>
      </c>
      <c r="J18" s="4">
        <v>18</v>
      </c>
      <c r="K18" s="4">
        <v>18</v>
      </c>
      <c r="L18" s="4">
        <v>148</v>
      </c>
      <c r="M18" s="4">
        <v>18</v>
      </c>
      <c r="N18" s="4">
        <v>18</v>
      </c>
      <c r="O18" s="4">
        <v>18</v>
      </c>
      <c r="P18" s="4">
        <v>18</v>
      </c>
      <c r="Q18" s="4">
        <v>126</v>
      </c>
      <c r="R18" s="4"/>
      <c r="S18" s="4">
        <v>126</v>
      </c>
      <c r="T18" s="4"/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4"/>
      <c r="S19" s="4">
        <v>70</v>
      </c>
      <c r="T19" s="4"/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15" t="s">
        <v>4</v>
      </c>
      <c r="J23" s="4">
        <v>1</v>
      </c>
      <c r="K23" s="4"/>
      <c r="L23" s="4"/>
      <c r="M23" s="4">
        <v>1</v>
      </c>
      <c r="N23" s="4"/>
      <c r="O23" s="4"/>
      <c r="P23" s="4"/>
      <c r="Q23" s="4">
        <v>2</v>
      </c>
      <c r="R23" s="8">
        <v>5</v>
      </c>
      <c r="S23" s="4"/>
      <c r="T23" s="4"/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15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/>
      <c r="T24" s="4"/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/>
      <c r="T25" s="4"/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/>
      <c r="T26" s="4"/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15" t="s">
        <v>4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7</v>
      </c>
      <c r="R29" s="8">
        <v>1.5</v>
      </c>
      <c r="S29" s="4"/>
      <c r="T29" s="4"/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15" t="s">
        <v>4</v>
      </c>
      <c r="J31" s="4">
        <v>1</v>
      </c>
      <c r="K31" s="4"/>
      <c r="L31" s="4">
        <v>1</v>
      </c>
      <c r="M31" s="4"/>
      <c r="N31" s="4">
        <v>1</v>
      </c>
      <c r="O31" s="4"/>
      <c r="P31" s="4">
        <v>1</v>
      </c>
      <c r="Q31" s="4">
        <v>3</v>
      </c>
      <c r="R31" s="8">
        <v>1</v>
      </c>
      <c r="S31" s="4"/>
      <c r="T31" s="4"/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15" t="s">
        <v>4</v>
      </c>
      <c r="J32" s="4">
        <v>5</v>
      </c>
      <c r="K32" s="4"/>
      <c r="L32" s="4"/>
      <c r="M32" s="4"/>
      <c r="N32" s="4"/>
      <c r="O32" s="4"/>
      <c r="P32" s="4"/>
      <c r="Q32" s="4">
        <v>5</v>
      </c>
      <c r="R32" s="9">
        <v>40</v>
      </c>
      <c r="S32" s="4"/>
      <c r="T32" s="4"/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15" t="s">
        <v>4</v>
      </c>
      <c r="J42" s="4">
        <v>10</v>
      </c>
      <c r="K42" s="4">
        <v>10</v>
      </c>
      <c r="L42" s="4">
        <v>10</v>
      </c>
      <c r="M42" s="4">
        <v>10</v>
      </c>
      <c r="N42" s="4">
        <v>10</v>
      </c>
      <c r="O42" s="4">
        <v>10</v>
      </c>
      <c r="P42" s="4">
        <v>10</v>
      </c>
      <c r="Q42" s="4">
        <v>70</v>
      </c>
      <c r="R42" s="8">
        <v>0.1</v>
      </c>
      <c r="S42" s="4"/>
      <c r="T42" s="4"/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 x14ac:dyDescent="0.25">
      <c r="A45" s="11">
        <v>35</v>
      </c>
      <c r="B45" s="674" t="s">
        <v>96</v>
      </c>
      <c r="C45" s="674"/>
      <c r="D45" s="674"/>
      <c r="E45" s="674"/>
      <c r="F45" s="674"/>
      <c r="G45" s="674"/>
      <c r="H45" s="674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15" t="s">
        <v>4</v>
      </c>
      <c r="J46" s="4">
        <v>2</v>
      </c>
      <c r="K46" s="4"/>
      <c r="L46" s="4"/>
      <c r="M46" s="4"/>
      <c r="N46" s="4"/>
      <c r="O46" s="4"/>
      <c r="P46" s="4"/>
      <c r="Q46" s="4">
        <v>2</v>
      </c>
      <c r="R46" s="8">
        <v>2</v>
      </c>
      <c r="S46" s="4"/>
      <c r="T46" s="4"/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15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/>
      <c r="T50" s="4"/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15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/>
      <c r="T53" s="4"/>
    </row>
    <row r="54" spans="1:20" ht="16.5" x14ac:dyDescent="0.25">
      <c r="A54" s="11">
        <v>44</v>
      </c>
      <c r="B54" s="674" t="s">
        <v>97</v>
      </c>
      <c r="C54" s="674"/>
      <c r="D54" s="674"/>
      <c r="E54" s="674"/>
      <c r="F54" s="674"/>
      <c r="G54" s="674"/>
      <c r="H54" s="674"/>
      <c r="I54" s="15" t="s">
        <v>4</v>
      </c>
      <c r="J54" s="4">
        <v>5</v>
      </c>
      <c r="K54" s="4">
        <v>5</v>
      </c>
      <c r="L54" s="4">
        <v>5</v>
      </c>
      <c r="M54" s="4">
        <v>5</v>
      </c>
      <c r="N54" s="4">
        <v>2</v>
      </c>
      <c r="O54" s="4">
        <v>2</v>
      </c>
      <c r="P54" s="4">
        <v>2</v>
      </c>
      <c r="Q54" s="4">
        <v>26</v>
      </c>
      <c r="R54" s="9">
        <v>1</v>
      </c>
      <c r="S54" s="4"/>
      <c r="T54" s="4"/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/>
      <c r="T55" s="4"/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 x14ac:dyDescent="0.25">
      <c r="A60" s="11">
        <v>50</v>
      </c>
      <c r="B60" s="671" t="s">
        <v>271</v>
      </c>
      <c r="C60" s="672"/>
      <c r="D60" s="672"/>
      <c r="E60" s="672"/>
      <c r="F60" s="672"/>
      <c r="G60" s="672"/>
      <c r="H60" s="673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675" t="s">
        <v>241</v>
      </c>
      <c r="C61" s="676"/>
      <c r="D61" s="676"/>
      <c r="E61" s="676"/>
      <c r="F61" s="676"/>
      <c r="G61" s="676"/>
      <c r="H61" s="677"/>
      <c r="I61" s="15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675" t="s">
        <v>266</v>
      </c>
      <c r="C62" s="676"/>
      <c r="D62" s="676"/>
      <c r="E62" s="676"/>
      <c r="F62" s="676"/>
      <c r="G62" s="676"/>
      <c r="H62" s="677"/>
      <c r="I62" s="15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 x14ac:dyDescent="0.25">
      <c r="A63" s="11">
        <v>53</v>
      </c>
      <c r="B63" s="675"/>
      <c r="C63" s="676"/>
      <c r="D63" s="676"/>
      <c r="E63" s="676"/>
      <c r="F63" s="676"/>
      <c r="G63" s="676"/>
      <c r="H63" s="677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 x14ac:dyDescent="0.25">
      <c r="A64" s="11">
        <v>54</v>
      </c>
      <c r="B64" s="675"/>
      <c r="C64" s="676"/>
      <c r="D64" s="676"/>
      <c r="E64" s="676"/>
      <c r="F64" s="676"/>
      <c r="G64" s="676"/>
      <c r="H64" s="677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11">
        <v>55</v>
      </c>
      <c r="B65" s="675"/>
      <c r="C65" s="676"/>
      <c r="D65" s="676"/>
      <c r="E65" s="676"/>
      <c r="F65" s="676"/>
      <c r="G65" s="676"/>
      <c r="H65" s="677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customHeight="1" x14ac:dyDescent="0.25">
      <c r="A66" s="11">
        <v>56</v>
      </c>
      <c r="B66" s="671" t="s">
        <v>245</v>
      </c>
      <c r="C66" s="672"/>
      <c r="D66" s="672"/>
      <c r="E66" s="672"/>
      <c r="F66" s="672"/>
      <c r="G66" s="672"/>
      <c r="H66" s="673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675" t="s">
        <v>246</v>
      </c>
      <c r="C67" s="676"/>
      <c r="D67" s="676"/>
      <c r="E67" s="676"/>
      <c r="F67" s="676"/>
      <c r="G67" s="676"/>
      <c r="H67" s="677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675" t="s">
        <v>247</v>
      </c>
      <c r="C68" s="676"/>
      <c r="D68" s="676"/>
      <c r="E68" s="676"/>
      <c r="F68" s="676"/>
      <c r="G68" s="676"/>
      <c r="H68" s="677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675" t="s">
        <v>248</v>
      </c>
      <c r="C69" s="676"/>
      <c r="D69" s="676"/>
      <c r="E69" s="676"/>
      <c r="F69" s="676"/>
      <c r="G69" s="676"/>
      <c r="H69" s="677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675" t="s">
        <v>249</v>
      </c>
      <c r="C70" s="676"/>
      <c r="D70" s="676"/>
      <c r="E70" s="676"/>
      <c r="F70" s="676"/>
      <c r="G70" s="676"/>
      <c r="H70" s="677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675" t="s">
        <v>250</v>
      </c>
      <c r="C71" s="676"/>
      <c r="D71" s="676"/>
      <c r="E71" s="676"/>
      <c r="F71" s="676"/>
      <c r="G71" s="676"/>
      <c r="H71" s="677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675" t="s">
        <v>251</v>
      </c>
      <c r="C72" s="676"/>
      <c r="D72" s="676"/>
      <c r="E72" s="676"/>
      <c r="F72" s="676"/>
      <c r="G72" s="676"/>
      <c r="H72" s="677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675" t="s">
        <v>252</v>
      </c>
      <c r="C73" s="676"/>
      <c r="D73" s="676"/>
      <c r="E73" s="676"/>
      <c r="F73" s="676"/>
      <c r="G73" s="676"/>
      <c r="H73" s="677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675" t="s">
        <v>253</v>
      </c>
      <c r="C74" s="676"/>
      <c r="D74" s="676"/>
      <c r="E74" s="676"/>
      <c r="F74" s="676"/>
      <c r="G74" s="676"/>
      <c r="H74" s="677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customHeight="1" x14ac:dyDescent="0.25">
      <c r="A75" s="11">
        <v>65</v>
      </c>
      <c r="B75" s="671" t="s">
        <v>254</v>
      </c>
      <c r="C75" s="672"/>
      <c r="D75" s="672"/>
      <c r="E75" s="672"/>
      <c r="F75" s="672"/>
      <c r="G75" s="672"/>
      <c r="H75" s="673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675" t="s">
        <v>255</v>
      </c>
      <c r="C76" s="676"/>
      <c r="D76" s="676"/>
      <c r="E76" s="676"/>
      <c r="F76" s="676"/>
      <c r="G76" s="676"/>
      <c r="H76" s="677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675" t="s">
        <v>256</v>
      </c>
      <c r="C77" s="676"/>
      <c r="D77" s="676"/>
      <c r="E77" s="676"/>
      <c r="F77" s="676"/>
      <c r="G77" s="676"/>
      <c r="H77" s="677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675" t="s">
        <v>257</v>
      </c>
      <c r="C78" s="676"/>
      <c r="D78" s="676"/>
      <c r="E78" s="676"/>
      <c r="F78" s="676"/>
      <c r="G78" s="676"/>
      <c r="H78" s="677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675" t="s">
        <v>31</v>
      </c>
      <c r="C79" s="676"/>
      <c r="D79" s="676"/>
      <c r="E79" s="676"/>
      <c r="F79" s="676"/>
      <c r="G79" s="676"/>
      <c r="H79" s="677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675" t="s">
        <v>258</v>
      </c>
      <c r="C80" s="676"/>
      <c r="D80" s="676"/>
      <c r="E80" s="676"/>
      <c r="F80" s="676"/>
      <c r="G80" s="676"/>
      <c r="H80" s="677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675" t="s">
        <v>259</v>
      </c>
      <c r="C81" s="676"/>
      <c r="D81" s="676"/>
      <c r="E81" s="676"/>
      <c r="F81" s="676"/>
      <c r="G81" s="676"/>
      <c r="H81" s="677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675" t="s">
        <v>260</v>
      </c>
      <c r="C82" s="676"/>
      <c r="D82" s="676"/>
      <c r="E82" s="676"/>
      <c r="F82" s="676"/>
      <c r="G82" s="676"/>
      <c r="H82" s="677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675" t="s">
        <v>30</v>
      </c>
      <c r="C83" s="676"/>
      <c r="D83" s="676"/>
      <c r="E83" s="676"/>
      <c r="F83" s="676"/>
      <c r="G83" s="676"/>
      <c r="H83" s="677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675" t="s">
        <v>261</v>
      </c>
      <c r="C84" s="676"/>
      <c r="D84" s="676"/>
      <c r="E84" s="676"/>
      <c r="F84" s="676"/>
      <c r="G84" s="676"/>
      <c r="H84" s="677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customHeight="1" x14ac:dyDescent="0.25">
      <c r="A85" s="11">
        <v>75</v>
      </c>
      <c r="B85" s="689" t="s">
        <v>262</v>
      </c>
      <c r="C85" s="690"/>
      <c r="D85" s="690"/>
      <c r="E85" s="690"/>
      <c r="F85" s="690"/>
      <c r="G85" s="690"/>
      <c r="H85" s="691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675" t="s">
        <v>263</v>
      </c>
      <c r="C86" s="676"/>
      <c r="D86" s="676"/>
      <c r="E86" s="676"/>
      <c r="F86" s="676"/>
      <c r="G86" s="676"/>
      <c r="H86" s="677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675" t="s">
        <v>264</v>
      </c>
      <c r="C87" s="676"/>
      <c r="D87" s="676"/>
      <c r="E87" s="676"/>
      <c r="F87" s="676"/>
      <c r="G87" s="676"/>
      <c r="H87" s="677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675" t="s">
        <v>265</v>
      </c>
      <c r="C88" s="676"/>
      <c r="D88" s="676"/>
      <c r="E88" s="676"/>
      <c r="F88" s="676"/>
      <c r="G88" s="676"/>
      <c r="H88" s="677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42" zoomScale="80" zoomScaleNormal="80" workbookViewId="0">
      <selection activeCell="R62" sqref="R6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9" width="10.7109375" style="1" customWidth="1"/>
    <col min="20" max="16384" width="9.140625" style="1"/>
  </cols>
  <sheetData>
    <row r="1" spans="1:20" ht="35.1" customHeight="1" x14ac:dyDescent="0.25">
      <c r="A1" s="683" t="s">
        <v>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79</v>
      </c>
      <c r="B3" s="679"/>
      <c r="C3" s="679"/>
      <c r="D3" s="679" t="s">
        <v>205</v>
      </c>
      <c r="E3" s="679"/>
      <c r="F3" s="679" t="s">
        <v>205</v>
      </c>
      <c r="G3" s="679"/>
      <c r="H3" s="17">
        <v>888</v>
      </c>
      <c r="I3" s="678" t="s">
        <v>206</v>
      </c>
      <c r="J3" s="678"/>
      <c r="K3" s="678" t="s">
        <v>207</v>
      </c>
      <c r="L3" s="678"/>
      <c r="M3" s="684" t="s">
        <v>208</v>
      </c>
      <c r="N3" s="684"/>
      <c r="O3" s="679" t="s">
        <v>205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 t="s">
        <v>209</v>
      </c>
      <c r="G4" s="679"/>
      <c r="H4" s="17">
        <v>227</v>
      </c>
      <c r="I4" s="678"/>
      <c r="J4" s="678"/>
      <c r="K4" s="678"/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 t="s">
        <v>210</v>
      </c>
      <c r="G5" s="679"/>
      <c r="H5" s="17">
        <v>594</v>
      </c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/>
      <c r="G6" s="679"/>
      <c r="H6" s="17"/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/>
      <c r="G7" s="679"/>
      <c r="H7" s="17"/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16.5" x14ac:dyDescent="0.3">
      <c r="A8" s="679"/>
      <c r="B8" s="679"/>
      <c r="C8" s="679"/>
      <c r="D8" s="679"/>
      <c r="E8" s="679"/>
      <c r="F8" s="679"/>
      <c r="G8" s="679"/>
      <c r="H8" s="17"/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33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customHeight="1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6" t="s">
        <v>267</v>
      </c>
      <c r="J12" s="4">
        <v>5</v>
      </c>
      <c r="K12" s="4">
        <v>5</v>
      </c>
      <c r="L12" s="4">
        <v>5</v>
      </c>
      <c r="M12" s="4">
        <v>12</v>
      </c>
      <c r="N12" s="4">
        <v>8</v>
      </c>
      <c r="O12" s="4">
        <v>3</v>
      </c>
      <c r="P12" s="4">
        <v>3</v>
      </c>
      <c r="Q12" s="4">
        <f>SUM(J12:P12)</f>
        <v>41</v>
      </c>
      <c r="R12" s="4"/>
      <c r="S12" s="4"/>
      <c r="T12" s="4"/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6" t="s">
        <v>267</v>
      </c>
      <c r="J14" s="4">
        <v>150</v>
      </c>
      <c r="K14" s="4"/>
      <c r="L14" s="4">
        <v>100</v>
      </c>
      <c r="M14" s="4">
        <v>50</v>
      </c>
      <c r="N14" s="4">
        <v>50</v>
      </c>
      <c r="O14" s="4"/>
      <c r="P14" s="4"/>
      <c r="Q14" s="4">
        <v>350</v>
      </c>
      <c r="R14" s="4"/>
      <c r="S14" s="4"/>
      <c r="T14" s="4"/>
    </row>
    <row r="15" spans="1:20" ht="16.5" x14ac:dyDescent="0.25">
      <c r="A15" s="11">
        <v>5</v>
      </c>
      <c r="B15" s="674" t="s">
        <v>87</v>
      </c>
      <c r="C15" s="674"/>
      <c r="D15" s="674"/>
      <c r="E15" s="674"/>
      <c r="F15" s="674"/>
      <c r="G15" s="674"/>
      <c r="H15" s="674"/>
      <c r="I15" s="26" t="s">
        <v>267</v>
      </c>
      <c r="J15" s="4">
        <v>10</v>
      </c>
      <c r="K15" s="4">
        <v>10</v>
      </c>
      <c r="L15" s="4">
        <v>10</v>
      </c>
      <c r="M15" s="4">
        <v>10</v>
      </c>
      <c r="N15" s="4">
        <v>4</v>
      </c>
      <c r="O15" s="4"/>
      <c r="P15" s="4"/>
      <c r="Q15" s="4">
        <v>44</v>
      </c>
      <c r="R15" s="4"/>
      <c r="S15" s="4"/>
      <c r="T15" s="4"/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6" t="s">
        <v>267</v>
      </c>
      <c r="J18" s="4">
        <v>30</v>
      </c>
      <c r="K18" s="4">
        <v>30</v>
      </c>
      <c r="L18" s="4">
        <v>30</v>
      </c>
      <c r="M18" s="4">
        <v>30</v>
      </c>
      <c r="N18" s="4">
        <v>30</v>
      </c>
      <c r="O18" s="4">
        <v>30</v>
      </c>
      <c r="P18" s="4">
        <v>30</v>
      </c>
      <c r="Q18" s="4">
        <v>210</v>
      </c>
      <c r="R18" s="4"/>
      <c r="S18" s="4"/>
      <c r="T18" s="4"/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6" t="s">
        <v>267</v>
      </c>
      <c r="J19" s="4">
        <v>20</v>
      </c>
      <c r="K19" s="4">
        <v>20</v>
      </c>
      <c r="L19" s="4">
        <v>20</v>
      </c>
      <c r="M19" s="4">
        <v>20</v>
      </c>
      <c r="N19" s="4">
        <v>20</v>
      </c>
      <c r="O19" s="4">
        <v>20</v>
      </c>
      <c r="P19" s="4">
        <v>20</v>
      </c>
      <c r="Q19" s="4">
        <v>140</v>
      </c>
      <c r="R19" s="4"/>
      <c r="S19" s="4"/>
      <c r="T19" s="4"/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6" t="s">
        <v>267</v>
      </c>
      <c r="J20" s="4">
        <v>10</v>
      </c>
      <c r="K20" s="4">
        <v>10</v>
      </c>
      <c r="L20" s="4">
        <v>10</v>
      </c>
      <c r="M20" s="4">
        <v>10</v>
      </c>
      <c r="N20" s="4">
        <v>10</v>
      </c>
      <c r="O20" s="4"/>
      <c r="P20" s="4"/>
      <c r="Q20" s="4">
        <v>50</v>
      </c>
      <c r="R20" s="4"/>
      <c r="S20" s="4"/>
      <c r="T20" s="4"/>
    </row>
    <row r="21" spans="1:20" ht="16.5" customHeight="1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/>
      <c r="T22" s="4"/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26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/>
      <c r="T24" s="4"/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/>
      <c r="T25" s="4"/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26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/>
      <c r="T26" s="4"/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/>
      <c r="T29" s="4"/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/>
      <c r="T31" s="4"/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/>
      <c r="T35" s="4"/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/>
      <c r="T36" s="4"/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/>
      <c r="T39" s="4"/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26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/>
      <c r="T42" s="4"/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 x14ac:dyDescent="0.25">
      <c r="A45" s="11">
        <v>35</v>
      </c>
      <c r="B45" s="674" t="s">
        <v>64</v>
      </c>
      <c r="C45" s="674"/>
      <c r="D45" s="674"/>
      <c r="E45" s="674"/>
      <c r="F45" s="674"/>
      <c r="G45" s="674"/>
      <c r="H45" s="674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/>
      <c r="T46" s="4"/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/>
      <c r="T50" s="4"/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/>
      <c r="T53" s="4"/>
    </row>
    <row r="54" spans="1:20" ht="16.5" x14ac:dyDescent="0.25">
      <c r="A54" s="11">
        <v>44</v>
      </c>
      <c r="B54" s="674" t="s">
        <v>73</v>
      </c>
      <c r="C54" s="674"/>
      <c r="D54" s="674"/>
      <c r="E54" s="674"/>
      <c r="F54" s="674"/>
      <c r="G54" s="674"/>
      <c r="H54" s="674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/>
      <c r="T54" s="4"/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/>
      <c r="T55" s="4"/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 x14ac:dyDescent="0.25">
      <c r="A60" s="11">
        <v>50</v>
      </c>
      <c r="B60" s="671" t="s">
        <v>271</v>
      </c>
      <c r="C60" s="672"/>
      <c r="D60" s="672"/>
      <c r="E60" s="672"/>
      <c r="F60" s="672"/>
      <c r="G60" s="672"/>
      <c r="H60" s="673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675" t="s">
        <v>241</v>
      </c>
      <c r="C61" s="676"/>
      <c r="D61" s="676"/>
      <c r="E61" s="676"/>
      <c r="F61" s="676"/>
      <c r="G61" s="676"/>
      <c r="H61" s="677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675" t="s">
        <v>278</v>
      </c>
      <c r="C62" s="676"/>
      <c r="D62" s="676"/>
      <c r="E62" s="676"/>
      <c r="F62" s="676"/>
      <c r="G62" s="676"/>
      <c r="H62" s="677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600</v>
      </c>
      <c r="S62" s="4">
        <f>Q62*R62</f>
        <v>600</v>
      </c>
      <c r="T62" s="4"/>
    </row>
    <row r="63" spans="1:20" ht="16.5" x14ac:dyDescent="0.25">
      <c r="A63" s="11">
        <v>53</v>
      </c>
      <c r="B63" s="675"/>
      <c r="C63" s="676"/>
      <c r="D63" s="676"/>
      <c r="E63" s="676"/>
      <c r="F63" s="676"/>
      <c r="G63" s="676"/>
      <c r="H63" s="677"/>
      <c r="I63" s="26" t="s">
        <v>4</v>
      </c>
      <c r="J63" s="4"/>
      <c r="K63" s="4"/>
      <c r="L63" s="4"/>
      <c r="M63" s="4"/>
      <c r="N63" s="4"/>
      <c r="O63" s="4"/>
      <c r="P63" s="4"/>
      <c r="Q63" s="4"/>
      <c r="R63" s="10"/>
      <c r="S63" s="4">
        <f>Q63*R63</f>
        <v>0</v>
      </c>
      <c r="T63" s="4"/>
    </row>
    <row r="64" spans="1:20" ht="16.5" x14ac:dyDescent="0.25">
      <c r="A64" s="11">
        <v>54</v>
      </c>
      <c r="B64" s="675"/>
      <c r="C64" s="676"/>
      <c r="D64" s="676"/>
      <c r="E64" s="676"/>
      <c r="F64" s="676"/>
      <c r="G64" s="676"/>
      <c r="H64" s="677"/>
      <c r="I64" s="26" t="s">
        <v>4</v>
      </c>
      <c r="J64" s="4"/>
      <c r="K64" s="4"/>
      <c r="L64" s="4"/>
      <c r="M64" s="4"/>
      <c r="N64" s="4"/>
      <c r="O64" s="4"/>
      <c r="P64" s="4"/>
      <c r="Q64" s="4"/>
      <c r="R64" s="10"/>
      <c r="S64" s="4">
        <f>Q64*R64</f>
        <v>0</v>
      </c>
      <c r="T64" s="4"/>
    </row>
    <row r="65" spans="1:20" ht="16.5" x14ac:dyDescent="0.25">
      <c r="A65" s="11">
        <v>55</v>
      </c>
      <c r="B65" s="675"/>
      <c r="C65" s="676"/>
      <c r="D65" s="676"/>
      <c r="E65" s="676"/>
      <c r="F65" s="676"/>
      <c r="G65" s="676"/>
      <c r="H65" s="677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>
        <f>Q65*R65</f>
        <v>0</v>
      </c>
      <c r="T65" s="4"/>
    </row>
    <row r="66" spans="1:20" ht="16.5" customHeight="1" x14ac:dyDescent="0.25">
      <c r="A66" s="11">
        <v>56</v>
      </c>
      <c r="B66" s="671" t="s">
        <v>245</v>
      </c>
      <c r="C66" s="672"/>
      <c r="D66" s="672"/>
      <c r="E66" s="672"/>
      <c r="F66" s="672"/>
      <c r="G66" s="672"/>
      <c r="H66" s="673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675" t="s">
        <v>246</v>
      </c>
      <c r="C67" s="676"/>
      <c r="D67" s="676"/>
      <c r="E67" s="676"/>
      <c r="F67" s="676"/>
      <c r="G67" s="676"/>
      <c r="H67" s="677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675" t="s">
        <v>247</v>
      </c>
      <c r="C68" s="676"/>
      <c r="D68" s="676"/>
      <c r="E68" s="676"/>
      <c r="F68" s="676"/>
      <c r="G68" s="676"/>
      <c r="H68" s="677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675" t="s">
        <v>248</v>
      </c>
      <c r="C69" s="676"/>
      <c r="D69" s="676"/>
      <c r="E69" s="676"/>
      <c r="F69" s="676"/>
      <c r="G69" s="676"/>
      <c r="H69" s="677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675" t="s">
        <v>249</v>
      </c>
      <c r="C70" s="676"/>
      <c r="D70" s="676"/>
      <c r="E70" s="676"/>
      <c r="F70" s="676"/>
      <c r="G70" s="676"/>
      <c r="H70" s="677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675" t="s">
        <v>250</v>
      </c>
      <c r="C71" s="676"/>
      <c r="D71" s="676"/>
      <c r="E71" s="676"/>
      <c r="F71" s="676"/>
      <c r="G71" s="676"/>
      <c r="H71" s="677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675" t="s">
        <v>251</v>
      </c>
      <c r="C72" s="676"/>
      <c r="D72" s="676"/>
      <c r="E72" s="676"/>
      <c r="F72" s="676"/>
      <c r="G72" s="676"/>
      <c r="H72" s="677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675" t="s">
        <v>252</v>
      </c>
      <c r="C73" s="676"/>
      <c r="D73" s="676"/>
      <c r="E73" s="676"/>
      <c r="F73" s="676"/>
      <c r="G73" s="676"/>
      <c r="H73" s="677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675" t="s">
        <v>253</v>
      </c>
      <c r="C74" s="676"/>
      <c r="D74" s="676"/>
      <c r="E74" s="676"/>
      <c r="F74" s="676"/>
      <c r="G74" s="676"/>
      <c r="H74" s="677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671" t="s">
        <v>254</v>
      </c>
      <c r="C75" s="672"/>
      <c r="D75" s="672"/>
      <c r="E75" s="672"/>
      <c r="F75" s="672"/>
      <c r="G75" s="672"/>
      <c r="H75" s="673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675" t="s">
        <v>255</v>
      </c>
      <c r="C76" s="676"/>
      <c r="D76" s="676"/>
      <c r="E76" s="676"/>
      <c r="F76" s="676"/>
      <c r="G76" s="676"/>
      <c r="H76" s="677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675" t="s">
        <v>256</v>
      </c>
      <c r="C77" s="676"/>
      <c r="D77" s="676"/>
      <c r="E77" s="676"/>
      <c r="F77" s="676"/>
      <c r="G77" s="676"/>
      <c r="H77" s="677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675" t="s">
        <v>257</v>
      </c>
      <c r="C78" s="676"/>
      <c r="D78" s="676"/>
      <c r="E78" s="676"/>
      <c r="F78" s="676"/>
      <c r="G78" s="676"/>
      <c r="H78" s="677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675" t="s">
        <v>31</v>
      </c>
      <c r="C79" s="676"/>
      <c r="D79" s="676"/>
      <c r="E79" s="676"/>
      <c r="F79" s="676"/>
      <c r="G79" s="676"/>
      <c r="H79" s="677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675" t="s">
        <v>258</v>
      </c>
      <c r="C80" s="676"/>
      <c r="D80" s="676"/>
      <c r="E80" s="676"/>
      <c r="F80" s="676"/>
      <c r="G80" s="676"/>
      <c r="H80" s="677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675" t="s">
        <v>259</v>
      </c>
      <c r="C81" s="676"/>
      <c r="D81" s="676"/>
      <c r="E81" s="676"/>
      <c r="F81" s="676"/>
      <c r="G81" s="676"/>
      <c r="H81" s="677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675" t="s">
        <v>260</v>
      </c>
      <c r="C82" s="676"/>
      <c r="D82" s="676"/>
      <c r="E82" s="676"/>
      <c r="F82" s="676"/>
      <c r="G82" s="676"/>
      <c r="H82" s="677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675" t="s">
        <v>30</v>
      </c>
      <c r="C83" s="676"/>
      <c r="D83" s="676"/>
      <c r="E83" s="676"/>
      <c r="F83" s="676"/>
      <c r="G83" s="676"/>
      <c r="H83" s="677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675" t="s">
        <v>261</v>
      </c>
      <c r="C84" s="676"/>
      <c r="D84" s="676"/>
      <c r="E84" s="676"/>
      <c r="F84" s="676"/>
      <c r="G84" s="676"/>
      <c r="H84" s="677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689" t="s">
        <v>262</v>
      </c>
      <c r="C85" s="690"/>
      <c r="D85" s="690"/>
      <c r="E85" s="690"/>
      <c r="F85" s="690"/>
      <c r="G85" s="690"/>
      <c r="H85" s="691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675" t="s">
        <v>263</v>
      </c>
      <c r="C86" s="676"/>
      <c r="D86" s="676"/>
      <c r="E86" s="676"/>
      <c r="F86" s="676"/>
      <c r="G86" s="676"/>
      <c r="H86" s="677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675" t="s">
        <v>264</v>
      </c>
      <c r="C87" s="676"/>
      <c r="D87" s="676"/>
      <c r="E87" s="676"/>
      <c r="F87" s="676"/>
      <c r="G87" s="676"/>
      <c r="H87" s="677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675" t="s">
        <v>265</v>
      </c>
      <c r="C88" s="676"/>
      <c r="D88" s="676"/>
      <c r="E88" s="676"/>
      <c r="F88" s="676"/>
      <c r="G88" s="676"/>
      <c r="H88" s="677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A1:T1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D3:E3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4:H64"/>
    <mergeCell ref="B65:H65"/>
    <mergeCell ref="B66:H66"/>
    <mergeCell ref="B67:H67"/>
    <mergeCell ref="B68:H68"/>
    <mergeCell ref="R9:R10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87:H87"/>
    <mergeCell ref="B88:H88"/>
    <mergeCell ref="B63:H63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43" zoomScale="80" zoomScaleNormal="80" workbookViewId="0">
      <selection activeCell="R61" sqref="R61:R6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9.42578125" style="1" bestFit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9" width="10.7109375" style="1" customWidth="1"/>
    <col min="20" max="16384" width="9.140625" style="1"/>
  </cols>
  <sheetData>
    <row r="1" spans="1:20" ht="35.1" customHeight="1" x14ac:dyDescent="0.25">
      <c r="A1" s="683" t="s">
        <v>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211</v>
      </c>
      <c r="B3" s="679"/>
      <c r="C3" s="679"/>
      <c r="D3" s="679" t="s">
        <v>212</v>
      </c>
      <c r="E3" s="679"/>
      <c r="F3" s="679" t="s">
        <v>212</v>
      </c>
      <c r="G3" s="679"/>
      <c r="H3" s="17">
        <v>760</v>
      </c>
      <c r="I3" s="678" t="s">
        <v>213</v>
      </c>
      <c r="J3" s="678"/>
      <c r="K3" s="678" t="s">
        <v>214</v>
      </c>
      <c r="L3" s="678"/>
      <c r="M3" s="684" t="s">
        <v>215</v>
      </c>
      <c r="N3" s="684"/>
      <c r="O3" s="679" t="s">
        <v>212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 t="s">
        <v>216</v>
      </c>
      <c r="G4" s="679"/>
      <c r="H4" s="17">
        <v>157</v>
      </c>
      <c r="I4" s="678"/>
      <c r="J4" s="678"/>
      <c r="K4" s="678" t="s">
        <v>217</v>
      </c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 t="s">
        <v>218</v>
      </c>
      <c r="G5" s="679"/>
      <c r="H5" s="17">
        <v>126</v>
      </c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 t="s">
        <v>219</v>
      </c>
      <c r="G6" s="679"/>
      <c r="H6" s="17">
        <v>80</v>
      </c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 t="s">
        <v>220</v>
      </c>
      <c r="G7" s="679"/>
      <c r="H7" s="17">
        <v>197</v>
      </c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36" customHeight="1" x14ac:dyDescent="0.3">
      <c r="A8" s="679"/>
      <c r="B8" s="679"/>
      <c r="C8" s="679"/>
      <c r="D8" s="679"/>
      <c r="E8" s="679"/>
      <c r="F8" s="679" t="s">
        <v>221</v>
      </c>
      <c r="G8" s="679"/>
      <c r="H8" s="17">
        <v>56</v>
      </c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33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customHeight="1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6" t="s">
        <v>267</v>
      </c>
      <c r="J12" s="4">
        <v>10</v>
      </c>
      <c r="K12" s="4">
        <v>10</v>
      </c>
      <c r="L12" s="4">
        <v>10</v>
      </c>
      <c r="M12" s="4">
        <v>10</v>
      </c>
      <c r="N12" s="4">
        <v>10</v>
      </c>
      <c r="O12" s="4">
        <v>5</v>
      </c>
      <c r="P12" s="4">
        <v>5</v>
      </c>
      <c r="Q12" s="4">
        <f>SUM(J12:P12)</f>
        <v>60</v>
      </c>
      <c r="R12" s="4"/>
      <c r="S12" s="4"/>
      <c r="T12" s="4"/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6" t="s">
        <v>267</v>
      </c>
      <c r="J14" s="4">
        <v>100</v>
      </c>
      <c r="K14" s="4">
        <v>100</v>
      </c>
      <c r="L14" s="4">
        <v>100</v>
      </c>
      <c r="M14" s="4"/>
      <c r="N14" s="4"/>
      <c r="O14" s="4"/>
      <c r="P14" s="4"/>
      <c r="Q14" s="4">
        <v>300</v>
      </c>
      <c r="R14" s="4"/>
      <c r="S14" s="4"/>
      <c r="T14" s="4"/>
    </row>
    <row r="15" spans="1:20" ht="16.5" x14ac:dyDescent="0.25">
      <c r="A15" s="11">
        <v>5</v>
      </c>
      <c r="B15" s="674" t="s">
        <v>36</v>
      </c>
      <c r="C15" s="674"/>
      <c r="D15" s="674"/>
      <c r="E15" s="674"/>
      <c r="F15" s="674"/>
      <c r="G15" s="674"/>
      <c r="H15" s="674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6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4"/>
      <c r="S19" s="4"/>
      <c r="T19" s="4"/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26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/>
      <c r="T22" s="4"/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26" t="s">
        <v>4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v>1</v>
      </c>
      <c r="P24" s="4">
        <v>1</v>
      </c>
      <c r="Q24" s="4">
        <v>7</v>
      </c>
      <c r="R24" s="8">
        <v>0.6</v>
      </c>
      <c r="S24" s="4"/>
      <c r="T24" s="4"/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26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/>
      <c r="T25" s="4"/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26" t="s">
        <v>4</v>
      </c>
      <c r="J26" s="4">
        <v>1</v>
      </c>
      <c r="K26" s="4">
        <v>1</v>
      </c>
      <c r="L26" s="4">
        <v>1</v>
      </c>
      <c r="M26" s="4">
        <v>1</v>
      </c>
      <c r="N26" s="4">
        <v>1</v>
      </c>
      <c r="O26" s="4">
        <v>1</v>
      </c>
      <c r="P26" s="4">
        <v>1</v>
      </c>
      <c r="Q26" s="4">
        <v>7</v>
      </c>
      <c r="R26" s="8">
        <v>0.7</v>
      </c>
      <c r="S26" s="4"/>
      <c r="T26" s="4"/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/>
      <c r="T29" s="4"/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26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/>
      <c r="T31" s="4"/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26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/>
      <c r="T35" s="4"/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26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/>
      <c r="T36" s="4"/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26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/>
      <c r="T38" s="4"/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26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/>
      <c r="T39" s="4"/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26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/>
      <c r="T42" s="4"/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 x14ac:dyDescent="0.25">
      <c r="A45" s="11">
        <v>35</v>
      </c>
      <c r="B45" s="674" t="s">
        <v>64</v>
      </c>
      <c r="C45" s="674"/>
      <c r="D45" s="674"/>
      <c r="E45" s="674"/>
      <c r="F45" s="674"/>
      <c r="G45" s="674"/>
      <c r="H45" s="674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26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/>
      <c r="T46" s="4"/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26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/>
      <c r="T50" s="4"/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26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26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/>
      <c r="T53" s="4"/>
    </row>
    <row r="54" spans="1:20" ht="16.5" x14ac:dyDescent="0.25">
      <c r="A54" s="11">
        <v>44</v>
      </c>
      <c r="B54" s="674" t="s">
        <v>73</v>
      </c>
      <c r="C54" s="674"/>
      <c r="D54" s="674"/>
      <c r="E54" s="674"/>
      <c r="F54" s="674"/>
      <c r="G54" s="674"/>
      <c r="H54" s="674"/>
      <c r="I54" s="26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/>
      <c r="T54" s="4"/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26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/>
      <c r="T55" s="4"/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x14ac:dyDescent="0.25">
      <c r="A60" s="11">
        <v>50</v>
      </c>
      <c r="B60" s="671" t="s">
        <v>271</v>
      </c>
      <c r="C60" s="672"/>
      <c r="D60" s="672"/>
      <c r="E60" s="672"/>
      <c r="F60" s="672"/>
      <c r="G60" s="672"/>
      <c r="H60" s="673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675" t="s">
        <v>241</v>
      </c>
      <c r="C61" s="676"/>
      <c r="D61" s="676"/>
      <c r="E61" s="676"/>
      <c r="F61" s="676"/>
      <c r="G61" s="676"/>
      <c r="H61" s="677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675" t="s">
        <v>266</v>
      </c>
      <c r="C62" s="676"/>
      <c r="D62" s="676"/>
      <c r="E62" s="676"/>
      <c r="F62" s="676"/>
      <c r="G62" s="676"/>
      <c r="H62" s="677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/>
    </row>
    <row r="63" spans="1:20" ht="16.5" x14ac:dyDescent="0.25">
      <c r="A63" s="11">
        <v>53</v>
      </c>
      <c r="B63" s="674" t="s">
        <v>274</v>
      </c>
      <c r="C63" s="674"/>
      <c r="D63" s="674"/>
      <c r="E63" s="674"/>
      <c r="F63" s="674"/>
      <c r="G63" s="674"/>
      <c r="H63" s="674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/>
    </row>
    <row r="64" spans="1:20" ht="16.5" x14ac:dyDescent="0.25">
      <c r="A64" s="11">
        <v>54</v>
      </c>
      <c r="B64" s="675"/>
      <c r="C64" s="676"/>
      <c r="D64" s="676"/>
      <c r="E64" s="676"/>
      <c r="F64" s="676"/>
      <c r="G64" s="676"/>
      <c r="H64" s="677"/>
      <c r="I64" s="26" t="s">
        <v>4</v>
      </c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 x14ac:dyDescent="0.25">
      <c r="A65" s="11">
        <v>55</v>
      </c>
      <c r="B65" s="675"/>
      <c r="C65" s="676"/>
      <c r="D65" s="676"/>
      <c r="E65" s="676"/>
      <c r="F65" s="676"/>
      <c r="G65" s="676"/>
      <c r="H65" s="677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x14ac:dyDescent="0.25">
      <c r="A66" s="11">
        <v>56</v>
      </c>
      <c r="B66" s="671" t="s">
        <v>245</v>
      </c>
      <c r="C66" s="672"/>
      <c r="D66" s="672"/>
      <c r="E66" s="672"/>
      <c r="F66" s="672"/>
      <c r="G66" s="672"/>
      <c r="H66" s="673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675" t="s">
        <v>246</v>
      </c>
      <c r="C67" s="676"/>
      <c r="D67" s="676"/>
      <c r="E67" s="676"/>
      <c r="F67" s="676"/>
      <c r="G67" s="676"/>
      <c r="H67" s="677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675" t="s">
        <v>247</v>
      </c>
      <c r="C68" s="676"/>
      <c r="D68" s="676"/>
      <c r="E68" s="676"/>
      <c r="F68" s="676"/>
      <c r="G68" s="676"/>
      <c r="H68" s="677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675" t="s">
        <v>248</v>
      </c>
      <c r="C69" s="676"/>
      <c r="D69" s="676"/>
      <c r="E69" s="676"/>
      <c r="F69" s="676"/>
      <c r="G69" s="676"/>
      <c r="H69" s="677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675" t="s">
        <v>249</v>
      </c>
      <c r="C70" s="676"/>
      <c r="D70" s="676"/>
      <c r="E70" s="676"/>
      <c r="F70" s="676"/>
      <c r="G70" s="676"/>
      <c r="H70" s="677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675" t="s">
        <v>250</v>
      </c>
      <c r="C71" s="676"/>
      <c r="D71" s="676"/>
      <c r="E71" s="676"/>
      <c r="F71" s="676"/>
      <c r="G71" s="676"/>
      <c r="H71" s="677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675" t="s">
        <v>251</v>
      </c>
      <c r="C72" s="676"/>
      <c r="D72" s="676"/>
      <c r="E72" s="676"/>
      <c r="F72" s="676"/>
      <c r="G72" s="676"/>
      <c r="H72" s="677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675" t="s">
        <v>252</v>
      </c>
      <c r="C73" s="676"/>
      <c r="D73" s="676"/>
      <c r="E73" s="676"/>
      <c r="F73" s="676"/>
      <c r="G73" s="676"/>
      <c r="H73" s="677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675" t="s">
        <v>253</v>
      </c>
      <c r="C74" s="676"/>
      <c r="D74" s="676"/>
      <c r="E74" s="676"/>
      <c r="F74" s="676"/>
      <c r="G74" s="676"/>
      <c r="H74" s="677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671" t="s">
        <v>254</v>
      </c>
      <c r="C75" s="672"/>
      <c r="D75" s="672"/>
      <c r="E75" s="672"/>
      <c r="F75" s="672"/>
      <c r="G75" s="672"/>
      <c r="H75" s="673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675" t="s">
        <v>255</v>
      </c>
      <c r="C76" s="676"/>
      <c r="D76" s="676"/>
      <c r="E76" s="676"/>
      <c r="F76" s="676"/>
      <c r="G76" s="676"/>
      <c r="H76" s="677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675" t="s">
        <v>256</v>
      </c>
      <c r="C77" s="676"/>
      <c r="D77" s="676"/>
      <c r="E77" s="676"/>
      <c r="F77" s="676"/>
      <c r="G77" s="676"/>
      <c r="H77" s="677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675" t="s">
        <v>257</v>
      </c>
      <c r="C78" s="676"/>
      <c r="D78" s="676"/>
      <c r="E78" s="676"/>
      <c r="F78" s="676"/>
      <c r="G78" s="676"/>
      <c r="H78" s="677"/>
      <c r="I78" s="15" t="s">
        <v>4</v>
      </c>
      <c r="J78" s="4"/>
      <c r="K78" s="4"/>
      <c r="L78" s="4"/>
      <c r="M78" s="4"/>
      <c r="N78" s="4"/>
      <c r="O78" s="4"/>
      <c r="P78" s="4"/>
      <c r="Q78" s="4">
        <v>1</v>
      </c>
      <c r="R78" s="26">
        <v>55</v>
      </c>
      <c r="S78" s="4">
        <f>Q78*R78</f>
        <v>55</v>
      </c>
      <c r="T78" s="4"/>
    </row>
    <row r="79" spans="1:20" ht="16.5" x14ac:dyDescent="0.25">
      <c r="A79" s="11">
        <v>69</v>
      </c>
      <c r="B79" s="675" t="s">
        <v>31</v>
      </c>
      <c r="C79" s="676"/>
      <c r="D79" s="676"/>
      <c r="E79" s="676"/>
      <c r="F79" s="676"/>
      <c r="G79" s="676"/>
      <c r="H79" s="677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675" t="s">
        <v>258</v>
      </c>
      <c r="C80" s="676"/>
      <c r="D80" s="676"/>
      <c r="E80" s="676"/>
      <c r="F80" s="676"/>
      <c r="G80" s="676"/>
      <c r="H80" s="677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675" t="s">
        <v>259</v>
      </c>
      <c r="C81" s="676"/>
      <c r="D81" s="676"/>
      <c r="E81" s="676"/>
      <c r="F81" s="676"/>
      <c r="G81" s="676"/>
      <c r="H81" s="677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675" t="s">
        <v>260</v>
      </c>
      <c r="C82" s="676"/>
      <c r="D82" s="676"/>
      <c r="E82" s="676"/>
      <c r="F82" s="676"/>
      <c r="G82" s="676"/>
      <c r="H82" s="677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675" t="s">
        <v>30</v>
      </c>
      <c r="C83" s="676"/>
      <c r="D83" s="676"/>
      <c r="E83" s="676"/>
      <c r="F83" s="676"/>
      <c r="G83" s="676"/>
      <c r="H83" s="677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675" t="s">
        <v>261</v>
      </c>
      <c r="C84" s="676"/>
      <c r="D84" s="676"/>
      <c r="E84" s="676"/>
      <c r="F84" s="676"/>
      <c r="G84" s="676"/>
      <c r="H84" s="677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689" t="s">
        <v>262</v>
      </c>
      <c r="C85" s="690"/>
      <c r="D85" s="690"/>
      <c r="E85" s="690"/>
      <c r="F85" s="690"/>
      <c r="G85" s="690"/>
      <c r="H85" s="691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675" t="s">
        <v>263</v>
      </c>
      <c r="C86" s="676"/>
      <c r="D86" s="676"/>
      <c r="E86" s="676"/>
      <c r="F86" s="676"/>
      <c r="G86" s="676"/>
      <c r="H86" s="677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675" t="s">
        <v>264</v>
      </c>
      <c r="C87" s="676"/>
      <c r="D87" s="676"/>
      <c r="E87" s="676"/>
      <c r="F87" s="676"/>
      <c r="G87" s="676"/>
      <c r="H87" s="677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675" t="s">
        <v>265</v>
      </c>
      <c r="C88" s="676"/>
      <c r="D88" s="676"/>
      <c r="E88" s="676"/>
      <c r="F88" s="676"/>
      <c r="G88" s="676"/>
      <c r="H88" s="677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37" zoomScale="80" zoomScaleNormal="80" workbookViewId="0">
      <selection activeCell="R64" sqref="R6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7" width="10.7109375" style="1" customWidth="1"/>
    <col min="18" max="18" width="11.140625" style="1" customWidth="1"/>
    <col min="19" max="19" width="13.42578125" style="1" customWidth="1"/>
    <col min="20" max="20" width="12.85546875" style="1" customWidth="1"/>
    <col min="21" max="16384" width="9.140625" style="1"/>
  </cols>
  <sheetData>
    <row r="1" spans="1:20" ht="35.1" customHeight="1" x14ac:dyDescent="0.25">
      <c r="A1" s="683" t="s">
        <v>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79</v>
      </c>
      <c r="B3" s="679"/>
      <c r="C3" s="679"/>
      <c r="D3" s="679" t="s">
        <v>205</v>
      </c>
      <c r="E3" s="679"/>
      <c r="F3" s="679" t="s">
        <v>222</v>
      </c>
      <c r="G3" s="679"/>
      <c r="H3" s="17">
        <v>310</v>
      </c>
      <c r="I3" s="678" t="s">
        <v>223</v>
      </c>
      <c r="J3" s="678"/>
      <c r="K3" s="678" t="s">
        <v>224</v>
      </c>
      <c r="L3" s="678"/>
      <c r="M3" s="684" t="s">
        <v>225</v>
      </c>
      <c r="N3" s="684"/>
      <c r="O3" s="679" t="s">
        <v>226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 t="s">
        <v>226</v>
      </c>
      <c r="G4" s="679"/>
      <c r="H4" s="17">
        <v>1121</v>
      </c>
      <c r="I4" s="678"/>
      <c r="J4" s="678"/>
      <c r="K4" s="678"/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/>
      <c r="G5" s="679"/>
      <c r="H5" s="17"/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/>
      <c r="G6" s="679"/>
      <c r="H6" s="17"/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/>
      <c r="G7" s="679"/>
      <c r="H7" s="17"/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16.5" x14ac:dyDescent="0.3">
      <c r="A8" s="679"/>
      <c r="B8" s="679"/>
      <c r="C8" s="679"/>
      <c r="D8" s="679"/>
      <c r="E8" s="679"/>
      <c r="F8" s="679"/>
      <c r="G8" s="679"/>
      <c r="H8" s="17"/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7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customHeight="1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6" t="s">
        <v>267</v>
      </c>
      <c r="J12" s="4">
        <v>20</v>
      </c>
      <c r="K12" s="4">
        <v>20</v>
      </c>
      <c r="L12" s="4">
        <v>10</v>
      </c>
      <c r="M12" s="4"/>
      <c r="N12" s="4"/>
      <c r="O12" s="4"/>
      <c r="P12" s="4"/>
      <c r="Q12" s="4">
        <v>50</v>
      </c>
      <c r="R12" s="4"/>
      <c r="S12" s="4"/>
      <c r="T12" s="4"/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6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11">
        <v>5</v>
      </c>
      <c r="B15" s="674" t="s">
        <v>95</v>
      </c>
      <c r="C15" s="674"/>
      <c r="D15" s="674"/>
      <c r="E15" s="674"/>
      <c r="F15" s="674"/>
      <c r="G15" s="674"/>
      <c r="H15" s="674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6" t="s">
        <v>267</v>
      </c>
      <c r="J19" s="4">
        <v>3</v>
      </c>
      <c r="K19" s="4">
        <v>3</v>
      </c>
      <c r="L19" s="4">
        <v>3</v>
      </c>
      <c r="M19" s="4">
        <v>3</v>
      </c>
      <c r="N19" s="4">
        <v>3</v>
      </c>
      <c r="O19" s="4">
        <v>3</v>
      </c>
      <c r="P19" s="4">
        <v>3</v>
      </c>
      <c r="Q19" s="4">
        <v>21</v>
      </c>
      <c r="R19" s="4"/>
      <c r="S19" s="4">
        <v>21</v>
      </c>
      <c r="T19" s="4"/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26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/>
      <c r="T22" s="4"/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26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/>
      <c r="T23" s="4"/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26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/>
      <c r="T24" s="4"/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26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/>
      <c r="T25" s="4"/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26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/>
      <c r="T26" s="4"/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26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/>
      <c r="T27" s="4"/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26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/>
      <c r="T28" s="4"/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26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/>
      <c r="T29" s="4"/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26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/>
      <c r="T30" s="4"/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26" t="s">
        <v>4</v>
      </c>
      <c r="J31" s="4"/>
      <c r="K31" s="4"/>
      <c r="L31" s="4"/>
      <c r="M31" s="4"/>
      <c r="N31" s="4"/>
      <c r="O31" s="4"/>
      <c r="P31" s="4"/>
      <c r="Q31" s="4"/>
      <c r="R31" s="8">
        <v>1</v>
      </c>
      <c r="S31" s="4"/>
      <c r="T31" s="4"/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26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/>
      <c r="T33" s="4"/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26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/>
      <c r="T34" s="4"/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26" t="s">
        <v>4</v>
      </c>
      <c r="J37" s="4">
        <v>2</v>
      </c>
      <c r="K37" s="4"/>
      <c r="L37" s="4"/>
      <c r="M37" s="4"/>
      <c r="N37" s="4"/>
      <c r="O37" s="4"/>
      <c r="P37" s="4"/>
      <c r="Q37" s="4">
        <v>2</v>
      </c>
      <c r="R37" s="8">
        <v>0.6</v>
      </c>
      <c r="S37" s="4"/>
      <c r="T37" s="4"/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26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/>
      <c r="T38" s="4"/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customHeight="1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26" t="s">
        <v>4</v>
      </c>
      <c r="J42" s="4">
        <v>2</v>
      </c>
      <c r="K42" s="4">
        <v>2</v>
      </c>
      <c r="L42" s="4">
        <v>2</v>
      </c>
      <c r="M42" s="4">
        <v>2</v>
      </c>
      <c r="N42" s="4">
        <v>2</v>
      </c>
      <c r="O42" s="4">
        <v>2</v>
      </c>
      <c r="P42" s="4">
        <v>2</v>
      </c>
      <c r="Q42" s="4">
        <v>14</v>
      </c>
      <c r="R42" s="8">
        <v>0.1</v>
      </c>
      <c r="S42" s="4"/>
      <c r="T42" s="4"/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26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/>
      <c r="T43" s="4"/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26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/>
      <c r="T44" s="4"/>
    </row>
    <row r="45" spans="1:20" ht="16.5" x14ac:dyDescent="0.25">
      <c r="A45" s="11">
        <v>35</v>
      </c>
      <c r="B45" s="674" t="s">
        <v>64</v>
      </c>
      <c r="C45" s="674"/>
      <c r="D45" s="674"/>
      <c r="E45" s="674"/>
      <c r="F45" s="674"/>
      <c r="G45" s="674"/>
      <c r="H45" s="674"/>
      <c r="I45" s="26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/>
      <c r="T45" s="4"/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26" t="s">
        <v>4</v>
      </c>
      <c r="J46" s="4"/>
      <c r="K46" s="4"/>
      <c r="L46" s="4"/>
      <c r="M46" s="4"/>
      <c r="N46" s="4"/>
      <c r="O46" s="4"/>
      <c r="P46" s="4"/>
      <c r="Q46" s="4"/>
      <c r="R46" s="8">
        <v>2</v>
      </c>
      <c r="S46" s="4"/>
      <c r="T46" s="4"/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26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/>
      <c r="T47" s="4"/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26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/>
      <c r="T48" s="4"/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26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/>
      <c r="T49" s="4"/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26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/>
      <c r="T50" s="4"/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26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26" t="s">
        <v>4</v>
      </c>
      <c r="J53" s="4"/>
      <c r="K53" s="4"/>
      <c r="L53" s="4"/>
      <c r="M53" s="4"/>
      <c r="N53" s="4"/>
      <c r="O53" s="4"/>
      <c r="P53" s="4"/>
      <c r="Q53" s="4"/>
      <c r="R53" s="8">
        <v>0.1</v>
      </c>
      <c r="S53" s="4"/>
      <c r="T53" s="4"/>
    </row>
    <row r="54" spans="1:20" ht="16.5" x14ac:dyDescent="0.25">
      <c r="A54" s="11">
        <v>44</v>
      </c>
      <c r="B54" s="674" t="s">
        <v>73</v>
      </c>
      <c r="C54" s="674"/>
      <c r="D54" s="674"/>
      <c r="E54" s="674"/>
      <c r="F54" s="674"/>
      <c r="G54" s="674"/>
      <c r="H54" s="674"/>
      <c r="I54" s="26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/>
      <c r="T54" s="4"/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26" t="s">
        <v>4</v>
      </c>
      <c r="J55" s="4">
        <v>5</v>
      </c>
      <c r="K55" s="4">
        <v>5</v>
      </c>
      <c r="L55" s="4"/>
      <c r="M55" s="4">
        <v>5</v>
      </c>
      <c r="N55" s="4"/>
      <c r="O55" s="4"/>
      <c r="P55" s="4">
        <v>5</v>
      </c>
      <c r="Q55" s="4">
        <v>20</v>
      </c>
      <c r="R55" s="8">
        <v>3</v>
      </c>
      <c r="S55" s="4"/>
      <c r="T55" s="4"/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26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/>
      <c r="T56" s="4"/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26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/>
      <c r="T58" s="4"/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x14ac:dyDescent="0.25">
      <c r="A60" s="11">
        <v>50</v>
      </c>
      <c r="B60" s="671" t="s">
        <v>271</v>
      </c>
      <c r="C60" s="672"/>
      <c r="D60" s="672"/>
      <c r="E60" s="672"/>
      <c r="F60" s="672"/>
      <c r="G60" s="672"/>
      <c r="H60" s="673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675" t="s">
        <v>241</v>
      </c>
      <c r="C61" s="676"/>
      <c r="D61" s="676"/>
      <c r="E61" s="676"/>
      <c r="F61" s="676"/>
      <c r="G61" s="676"/>
      <c r="H61" s="677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675" t="s">
        <v>266</v>
      </c>
      <c r="C62" s="676"/>
      <c r="D62" s="676"/>
      <c r="E62" s="676"/>
      <c r="F62" s="676"/>
      <c r="G62" s="676"/>
      <c r="H62" s="677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/>
    </row>
    <row r="63" spans="1:20" ht="16.5" x14ac:dyDescent="0.25">
      <c r="A63" s="11">
        <v>53</v>
      </c>
      <c r="B63" s="674" t="s">
        <v>274</v>
      </c>
      <c r="C63" s="674"/>
      <c r="D63" s="674"/>
      <c r="E63" s="674"/>
      <c r="F63" s="674"/>
      <c r="G63" s="674"/>
      <c r="H63" s="674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/>
    </row>
    <row r="64" spans="1:20" ht="16.5" x14ac:dyDescent="0.25">
      <c r="A64" s="11">
        <v>54</v>
      </c>
      <c r="B64" s="675" t="s">
        <v>279</v>
      </c>
      <c r="C64" s="676"/>
      <c r="D64" s="676"/>
      <c r="E64" s="676"/>
      <c r="F64" s="676"/>
      <c r="G64" s="676"/>
      <c r="H64" s="677"/>
      <c r="I64" s="26" t="s">
        <v>4</v>
      </c>
      <c r="J64" s="4"/>
      <c r="K64" s="4"/>
      <c r="L64" s="4"/>
      <c r="M64" s="4"/>
      <c r="N64" s="4"/>
      <c r="O64" s="4"/>
      <c r="P64" s="4"/>
      <c r="Q64" s="4">
        <v>1</v>
      </c>
      <c r="R64" s="10">
        <v>500</v>
      </c>
      <c r="S64" s="4">
        <f>Q64*R64</f>
        <v>500</v>
      </c>
      <c r="T64" s="4"/>
    </row>
    <row r="65" spans="1:20" ht="16.5" x14ac:dyDescent="0.25">
      <c r="A65" s="11">
        <v>55</v>
      </c>
      <c r="B65" s="675"/>
      <c r="C65" s="676"/>
      <c r="D65" s="676"/>
      <c r="E65" s="676"/>
      <c r="F65" s="676"/>
      <c r="G65" s="676"/>
      <c r="H65" s="677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x14ac:dyDescent="0.25">
      <c r="A66" s="11">
        <v>56</v>
      </c>
      <c r="B66" s="671" t="s">
        <v>245</v>
      </c>
      <c r="C66" s="672"/>
      <c r="D66" s="672"/>
      <c r="E66" s="672"/>
      <c r="F66" s="672"/>
      <c r="G66" s="672"/>
      <c r="H66" s="673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675" t="s">
        <v>246</v>
      </c>
      <c r="C67" s="676"/>
      <c r="D67" s="676"/>
      <c r="E67" s="676"/>
      <c r="F67" s="676"/>
      <c r="G67" s="676"/>
      <c r="H67" s="677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675" t="s">
        <v>247</v>
      </c>
      <c r="C68" s="676"/>
      <c r="D68" s="676"/>
      <c r="E68" s="676"/>
      <c r="F68" s="676"/>
      <c r="G68" s="676"/>
      <c r="H68" s="677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675" t="s">
        <v>248</v>
      </c>
      <c r="C69" s="676"/>
      <c r="D69" s="676"/>
      <c r="E69" s="676"/>
      <c r="F69" s="676"/>
      <c r="G69" s="676"/>
      <c r="H69" s="677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675" t="s">
        <v>249</v>
      </c>
      <c r="C70" s="676"/>
      <c r="D70" s="676"/>
      <c r="E70" s="676"/>
      <c r="F70" s="676"/>
      <c r="G70" s="676"/>
      <c r="H70" s="677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675" t="s">
        <v>250</v>
      </c>
      <c r="C71" s="676"/>
      <c r="D71" s="676"/>
      <c r="E71" s="676"/>
      <c r="F71" s="676"/>
      <c r="G71" s="676"/>
      <c r="H71" s="677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675" t="s">
        <v>251</v>
      </c>
      <c r="C72" s="676"/>
      <c r="D72" s="676"/>
      <c r="E72" s="676"/>
      <c r="F72" s="676"/>
      <c r="G72" s="676"/>
      <c r="H72" s="677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675" t="s">
        <v>252</v>
      </c>
      <c r="C73" s="676"/>
      <c r="D73" s="676"/>
      <c r="E73" s="676"/>
      <c r="F73" s="676"/>
      <c r="G73" s="676"/>
      <c r="H73" s="677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/>
      <c r="T73" s="4"/>
    </row>
    <row r="74" spans="1:20" ht="16.5" x14ac:dyDescent="0.25">
      <c r="A74" s="11">
        <v>64</v>
      </c>
      <c r="B74" s="675" t="s">
        <v>253</v>
      </c>
      <c r="C74" s="676"/>
      <c r="D74" s="676"/>
      <c r="E74" s="676"/>
      <c r="F74" s="676"/>
      <c r="G74" s="676"/>
      <c r="H74" s="677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671" t="s">
        <v>254</v>
      </c>
      <c r="C75" s="672"/>
      <c r="D75" s="672"/>
      <c r="E75" s="672"/>
      <c r="F75" s="672"/>
      <c r="G75" s="672"/>
      <c r="H75" s="673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675" t="s">
        <v>255</v>
      </c>
      <c r="C76" s="676"/>
      <c r="D76" s="676"/>
      <c r="E76" s="676"/>
      <c r="F76" s="676"/>
      <c r="G76" s="676"/>
      <c r="H76" s="677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675" t="s">
        <v>256</v>
      </c>
      <c r="C77" s="676"/>
      <c r="D77" s="676"/>
      <c r="E77" s="676"/>
      <c r="F77" s="676"/>
      <c r="G77" s="676"/>
      <c r="H77" s="677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675" t="s">
        <v>257</v>
      </c>
      <c r="C78" s="676"/>
      <c r="D78" s="676"/>
      <c r="E78" s="676"/>
      <c r="F78" s="676"/>
      <c r="G78" s="676"/>
      <c r="H78" s="677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675" t="s">
        <v>31</v>
      </c>
      <c r="C79" s="676"/>
      <c r="D79" s="676"/>
      <c r="E79" s="676"/>
      <c r="F79" s="676"/>
      <c r="G79" s="676"/>
      <c r="H79" s="677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675" t="s">
        <v>258</v>
      </c>
      <c r="C80" s="676"/>
      <c r="D80" s="676"/>
      <c r="E80" s="676"/>
      <c r="F80" s="676"/>
      <c r="G80" s="676"/>
      <c r="H80" s="677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675" t="s">
        <v>259</v>
      </c>
      <c r="C81" s="676"/>
      <c r="D81" s="676"/>
      <c r="E81" s="676"/>
      <c r="F81" s="676"/>
      <c r="G81" s="676"/>
      <c r="H81" s="677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675" t="s">
        <v>260</v>
      </c>
      <c r="C82" s="676"/>
      <c r="D82" s="676"/>
      <c r="E82" s="676"/>
      <c r="F82" s="676"/>
      <c r="G82" s="676"/>
      <c r="H82" s="677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/>
      <c r="T82" s="4"/>
    </row>
    <row r="83" spans="1:20" ht="16.5" x14ac:dyDescent="0.25">
      <c r="A83" s="11">
        <v>73</v>
      </c>
      <c r="B83" s="675" t="s">
        <v>30</v>
      </c>
      <c r="C83" s="676"/>
      <c r="D83" s="676"/>
      <c r="E83" s="676"/>
      <c r="F83" s="676"/>
      <c r="G83" s="676"/>
      <c r="H83" s="677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675" t="s">
        <v>261</v>
      </c>
      <c r="C84" s="676"/>
      <c r="D84" s="676"/>
      <c r="E84" s="676"/>
      <c r="F84" s="676"/>
      <c r="G84" s="676"/>
      <c r="H84" s="677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689" t="s">
        <v>262</v>
      </c>
      <c r="C85" s="690"/>
      <c r="D85" s="690"/>
      <c r="E85" s="690"/>
      <c r="F85" s="690"/>
      <c r="G85" s="690"/>
      <c r="H85" s="691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675" t="s">
        <v>263</v>
      </c>
      <c r="C86" s="676"/>
      <c r="D86" s="676"/>
      <c r="E86" s="676"/>
      <c r="F86" s="676"/>
      <c r="G86" s="676"/>
      <c r="H86" s="677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675" t="s">
        <v>264</v>
      </c>
      <c r="C87" s="676"/>
      <c r="D87" s="676"/>
      <c r="E87" s="676"/>
      <c r="F87" s="676"/>
      <c r="G87" s="676"/>
      <c r="H87" s="677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675" t="s">
        <v>265</v>
      </c>
      <c r="C88" s="676"/>
      <c r="D88" s="676"/>
      <c r="E88" s="676"/>
      <c r="F88" s="676"/>
      <c r="G88" s="676"/>
      <c r="H88" s="677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B22:H22"/>
    <mergeCell ref="B23:H23"/>
    <mergeCell ref="B24:H24"/>
    <mergeCell ref="B25:H25"/>
    <mergeCell ref="B26:H26"/>
    <mergeCell ref="B33:H33"/>
    <mergeCell ref="B34:H34"/>
    <mergeCell ref="B35:H35"/>
    <mergeCell ref="B36:H36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D8:E8"/>
    <mergeCell ref="F8:G8"/>
    <mergeCell ref="I8:J8"/>
    <mergeCell ref="K8:L8"/>
    <mergeCell ref="A3:C8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A9:A10"/>
    <mergeCell ref="B9:H10"/>
    <mergeCell ref="I9:I10"/>
    <mergeCell ref="J9:Q9"/>
    <mergeCell ref="B60:H60"/>
    <mergeCell ref="B61:H61"/>
    <mergeCell ref="B62:H62"/>
    <mergeCell ref="B63:H63"/>
    <mergeCell ref="B64:H6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77:H77"/>
    <mergeCell ref="B87:H87"/>
    <mergeCell ref="B88:H88"/>
    <mergeCell ref="B78:H78"/>
    <mergeCell ref="B79:H79"/>
    <mergeCell ref="B80:H80"/>
    <mergeCell ref="B81:H81"/>
    <mergeCell ref="B82:H82"/>
    <mergeCell ref="B83:H83"/>
    <mergeCell ref="B84:H84"/>
    <mergeCell ref="B85:H85"/>
    <mergeCell ref="B86:H8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T88"/>
  <sheetViews>
    <sheetView topLeftCell="A52" zoomScale="80" zoomScaleNormal="80" workbookViewId="0">
      <selection activeCell="B61" sqref="B61:H63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57031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42578125" style="1" customWidth="1"/>
    <col min="20" max="20" width="12" style="1" customWidth="1"/>
    <col min="21" max="16384" width="9.140625" style="1"/>
  </cols>
  <sheetData>
    <row r="1" spans="1:20" ht="35.1" customHeight="1" x14ac:dyDescent="0.25">
      <c r="A1" s="683" t="s">
        <v>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79</v>
      </c>
      <c r="B3" s="679"/>
      <c r="C3" s="679"/>
      <c r="D3" s="679" t="s">
        <v>227</v>
      </c>
      <c r="E3" s="679"/>
      <c r="F3" s="679" t="s">
        <v>227</v>
      </c>
      <c r="G3" s="679"/>
      <c r="H3" s="17"/>
      <c r="I3" s="678" t="s">
        <v>228</v>
      </c>
      <c r="J3" s="678"/>
      <c r="K3" s="678" t="s">
        <v>229</v>
      </c>
      <c r="L3" s="678"/>
      <c r="M3" s="684" t="s">
        <v>230</v>
      </c>
      <c r="N3" s="684"/>
      <c r="O3" s="679" t="s">
        <v>227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 t="s">
        <v>231</v>
      </c>
      <c r="G4" s="679"/>
      <c r="H4" s="17"/>
      <c r="I4" s="678" t="s">
        <v>232</v>
      </c>
      <c r="J4" s="678"/>
      <c r="K4" s="678" t="s">
        <v>233</v>
      </c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 t="s">
        <v>234</v>
      </c>
      <c r="G5" s="679"/>
      <c r="H5" s="17"/>
      <c r="I5" s="678" t="s">
        <v>235</v>
      </c>
      <c r="J5" s="678"/>
      <c r="K5" s="678" t="s">
        <v>236</v>
      </c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/>
      <c r="G6" s="679"/>
      <c r="H6" s="17"/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/>
      <c r="G7" s="679"/>
      <c r="H7" s="17"/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78.75" customHeight="1" x14ac:dyDescent="0.3">
      <c r="A8" s="679"/>
      <c r="B8" s="679"/>
      <c r="C8" s="679"/>
      <c r="D8" s="679"/>
      <c r="E8" s="679"/>
      <c r="F8" s="679"/>
      <c r="G8" s="679"/>
      <c r="H8" s="17"/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66.7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6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6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6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11">
        <v>5</v>
      </c>
      <c r="B15" s="674" t="s">
        <v>95</v>
      </c>
      <c r="C15" s="674"/>
      <c r="D15" s="674"/>
      <c r="E15" s="674"/>
      <c r="F15" s="674"/>
      <c r="G15" s="674"/>
      <c r="H15" s="674"/>
      <c r="I15" s="26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6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7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6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6" t="s">
        <v>267</v>
      </c>
      <c r="J19" s="4">
        <v>30</v>
      </c>
      <c r="K19" s="4">
        <v>30</v>
      </c>
      <c r="L19" s="4">
        <v>30</v>
      </c>
      <c r="M19" s="4">
        <v>30</v>
      </c>
      <c r="N19" s="4">
        <v>30</v>
      </c>
      <c r="O19" s="4">
        <v>30</v>
      </c>
      <c r="P19" s="4">
        <v>30</v>
      </c>
      <c r="Q19" s="4"/>
      <c r="R19" s="4"/>
      <c r="S19" s="4">
        <v>210</v>
      </c>
      <c r="T19" s="4"/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6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7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26" t="s">
        <v>4</v>
      </c>
      <c r="J22" s="4">
        <v>3</v>
      </c>
      <c r="K22" s="4"/>
      <c r="L22" s="4"/>
      <c r="M22" s="4"/>
      <c r="N22" s="4"/>
      <c r="O22" s="4"/>
      <c r="P22" s="4"/>
      <c r="Q22" s="4">
        <v>3</v>
      </c>
      <c r="R22" s="8">
        <v>7</v>
      </c>
      <c r="S22" s="4"/>
      <c r="T22" s="4"/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26" t="s">
        <v>4</v>
      </c>
      <c r="J23" s="4">
        <v>2</v>
      </c>
      <c r="K23" s="4"/>
      <c r="L23" s="4"/>
      <c r="M23" s="4"/>
      <c r="N23" s="4"/>
      <c r="O23" s="4"/>
      <c r="P23" s="4"/>
      <c r="Q23" s="4">
        <v>2</v>
      </c>
      <c r="R23" s="8">
        <v>5</v>
      </c>
      <c r="S23" s="4"/>
      <c r="T23" s="4"/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26" t="s">
        <v>4</v>
      </c>
      <c r="J24" s="4">
        <v>3</v>
      </c>
      <c r="K24" s="4"/>
      <c r="L24" s="4">
        <v>3</v>
      </c>
      <c r="M24" s="4"/>
      <c r="N24" s="4">
        <v>3</v>
      </c>
      <c r="O24" s="4"/>
      <c r="P24" s="4">
        <v>3</v>
      </c>
      <c r="Q24" s="4">
        <v>12</v>
      </c>
      <c r="R24" s="8">
        <v>0.6</v>
      </c>
      <c r="S24" s="4"/>
      <c r="T24" s="4"/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26" t="s">
        <v>4</v>
      </c>
      <c r="J25" s="4">
        <v>2</v>
      </c>
      <c r="K25" s="4"/>
      <c r="L25" s="4"/>
      <c r="M25" s="4"/>
      <c r="N25" s="4"/>
      <c r="O25" s="4"/>
      <c r="P25" s="4"/>
      <c r="Q25" s="4">
        <v>2</v>
      </c>
      <c r="R25" s="8">
        <v>8</v>
      </c>
      <c r="S25" s="4"/>
      <c r="T25" s="4"/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26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/>
      <c r="T26" s="4"/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26" t="s">
        <v>4</v>
      </c>
      <c r="J27" s="4">
        <v>3</v>
      </c>
      <c r="K27" s="4">
        <v>3</v>
      </c>
      <c r="L27" s="4">
        <v>3</v>
      </c>
      <c r="M27" s="4">
        <v>3</v>
      </c>
      <c r="N27" s="4">
        <v>3</v>
      </c>
      <c r="O27" s="4">
        <v>3</v>
      </c>
      <c r="P27" s="4">
        <v>3</v>
      </c>
      <c r="Q27" s="4">
        <v>21</v>
      </c>
      <c r="R27" s="8">
        <v>1.9</v>
      </c>
      <c r="S27" s="4"/>
      <c r="T27" s="4"/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26" t="s">
        <v>4</v>
      </c>
      <c r="J28" s="4">
        <v>1</v>
      </c>
      <c r="K28" s="4"/>
      <c r="L28" s="4"/>
      <c r="M28" s="4"/>
      <c r="N28" s="4"/>
      <c r="O28" s="4"/>
      <c r="P28" s="4"/>
      <c r="Q28" s="4">
        <v>1</v>
      </c>
      <c r="R28" s="8">
        <v>6.75</v>
      </c>
      <c r="S28" s="4"/>
      <c r="T28" s="4"/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26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/>
      <c r="T29" s="4"/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26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/>
      <c r="T30" s="4"/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26" t="s">
        <v>4</v>
      </c>
      <c r="J31" s="4">
        <v>2</v>
      </c>
      <c r="K31" s="4"/>
      <c r="L31" s="4"/>
      <c r="M31" s="4"/>
      <c r="N31" s="4"/>
      <c r="O31" s="4"/>
      <c r="P31" s="4">
        <v>2</v>
      </c>
      <c r="Q31" s="4">
        <v>4</v>
      </c>
      <c r="R31" s="8">
        <v>1</v>
      </c>
      <c r="S31" s="4"/>
      <c r="T31" s="4"/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26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/>
      <c r="T32" s="4"/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26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/>
      <c r="T33" s="4"/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26" t="s">
        <v>4</v>
      </c>
      <c r="J34" s="4">
        <v>3</v>
      </c>
      <c r="K34" s="4"/>
      <c r="L34" s="4"/>
      <c r="M34" s="4"/>
      <c r="N34" s="4"/>
      <c r="O34" s="4"/>
      <c r="P34" s="4"/>
      <c r="Q34" s="4">
        <v>3</v>
      </c>
      <c r="R34" s="10">
        <v>8</v>
      </c>
      <c r="S34" s="4"/>
      <c r="T34" s="4"/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26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/>
      <c r="T35" s="4"/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26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/>
      <c r="T36" s="4"/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26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/>
      <c r="T37" s="4"/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26" t="s">
        <v>4</v>
      </c>
      <c r="J38" s="4">
        <v>3</v>
      </c>
      <c r="K38" s="4"/>
      <c r="L38" s="4"/>
      <c r="M38" s="4"/>
      <c r="N38" s="4"/>
      <c r="O38" s="4"/>
      <c r="P38" s="4"/>
      <c r="Q38" s="4">
        <v>3</v>
      </c>
      <c r="R38" s="8">
        <v>2.5</v>
      </c>
      <c r="S38" s="4"/>
      <c r="T38" s="4"/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26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/>
      <c r="T39" s="4"/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26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/>
      <c r="T40" s="4"/>
    </row>
    <row r="41" spans="1:20" ht="16.5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7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26" t="s">
        <v>4</v>
      </c>
      <c r="J42" s="4">
        <v>6</v>
      </c>
      <c r="K42" s="4"/>
      <c r="L42" s="4">
        <v>4</v>
      </c>
      <c r="M42" s="4"/>
      <c r="N42" s="4">
        <v>4</v>
      </c>
      <c r="O42" s="4"/>
      <c r="P42" s="4">
        <v>4</v>
      </c>
      <c r="Q42" s="4">
        <v>18</v>
      </c>
      <c r="R42" s="8">
        <v>0.1</v>
      </c>
      <c r="S42" s="4"/>
      <c r="T42" s="4"/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26" t="s">
        <v>4</v>
      </c>
      <c r="J43" s="4">
        <v>3</v>
      </c>
      <c r="K43" s="4"/>
      <c r="L43" s="4"/>
      <c r="M43" s="4"/>
      <c r="N43" s="4"/>
      <c r="O43" s="4"/>
      <c r="P43" s="4"/>
      <c r="Q43" s="4">
        <f>SUM(J43:P43)</f>
        <v>3</v>
      </c>
      <c r="R43" s="8">
        <v>1.9</v>
      </c>
      <c r="S43" s="4"/>
      <c r="T43" s="4"/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26" t="s">
        <v>4</v>
      </c>
      <c r="J44" s="4">
        <v>3</v>
      </c>
      <c r="K44" s="4"/>
      <c r="L44" s="4"/>
      <c r="M44" s="4"/>
      <c r="N44" s="4"/>
      <c r="O44" s="4"/>
      <c r="P44" s="4"/>
      <c r="Q44" s="4">
        <v>3</v>
      </c>
      <c r="R44" s="8">
        <v>6</v>
      </c>
      <c r="S44" s="4"/>
      <c r="T44" s="4"/>
    </row>
    <row r="45" spans="1:20" ht="16.5" x14ac:dyDescent="0.25">
      <c r="A45" s="11">
        <v>35</v>
      </c>
      <c r="B45" s="674" t="s">
        <v>177</v>
      </c>
      <c r="C45" s="674"/>
      <c r="D45" s="674"/>
      <c r="E45" s="674"/>
      <c r="F45" s="674"/>
      <c r="G45" s="674"/>
      <c r="H45" s="674"/>
      <c r="I45" s="26" t="s">
        <v>4</v>
      </c>
      <c r="J45" s="4">
        <v>3</v>
      </c>
      <c r="K45" s="4"/>
      <c r="L45" s="4"/>
      <c r="M45" s="4"/>
      <c r="N45" s="4"/>
      <c r="O45" s="4"/>
      <c r="P45" s="4"/>
      <c r="Q45" s="4">
        <v>3</v>
      </c>
      <c r="R45" s="8">
        <v>0.5</v>
      </c>
      <c r="S45" s="4"/>
      <c r="T45" s="4"/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26" t="s">
        <v>4</v>
      </c>
      <c r="J46" s="4">
        <v>3</v>
      </c>
      <c r="K46" s="4"/>
      <c r="L46" s="4"/>
      <c r="M46" s="4"/>
      <c r="N46" s="4"/>
      <c r="O46" s="4">
        <v>3</v>
      </c>
      <c r="P46" s="4"/>
      <c r="Q46" s="4">
        <v>6</v>
      </c>
      <c r="R46" s="8">
        <v>2</v>
      </c>
      <c r="S46" s="4"/>
      <c r="T46" s="4"/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26" t="s">
        <v>4</v>
      </c>
      <c r="J47" s="4">
        <v>3</v>
      </c>
      <c r="K47" s="4"/>
      <c r="L47" s="4"/>
      <c r="M47" s="4"/>
      <c r="N47" s="4"/>
      <c r="O47" s="4"/>
      <c r="P47" s="4"/>
      <c r="Q47" s="4">
        <v>3</v>
      </c>
      <c r="R47" s="8">
        <v>0.8</v>
      </c>
      <c r="S47" s="4"/>
      <c r="T47" s="4"/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26" t="s">
        <v>4</v>
      </c>
      <c r="J48" s="4">
        <v>3</v>
      </c>
      <c r="K48" s="4"/>
      <c r="L48" s="4"/>
      <c r="M48" s="4"/>
      <c r="N48" s="4"/>
      <c r="O48" s="4"/>
      <c r="P48" s="4"/>
      <c r="Q48" s="4">
        <v>3</v>
      </c>
      <c r="R48" s="8">
        <v>0.15</v>
      </c>
      <c r="S48" s="4"/>
      <c r="T48" s="4"/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26" t="s">
        <v>4</v>
      </c>
      <c r="J49" s="4">
        <v>3</v>
      </c>
      <c r="K49" s="4"/>
      <c r="L49" s="4"/>
      <c r="M49" s="4"/>
      <c r="N49" s="4"/>
      <c r="O49" s="4"/>
      <c r="P49" s="4"/>
      <c r="Q49" s="4">
        <v>3</v>
      </c>
      <c r="R49" s="8">
        <v>0.3</v>
      </c>
      <c r="S49" s="4"/>
      <c r="T49" s="4"/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26" t="s">
        <v>4</v>
      </c>
      <c r="J50" s="4">
        <v>3</v>
      </c>
      <c r="K50" s="4"/>
      <c r="L50" s="4"/>
      <c r="M50" s="4"/>
      <c r="N50" s="4"/>
      <c r="O50" s="4"/>
      <c r="P50" s="4"/>
      <c r="Q50" s="4">
        <v>3</v>
      </c>
      <c r="R50" s="8">
        <v>1.5</v>
      </c>
      <c r="S50" s="4"/>
      <c r="T50" s="4"/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26" t="s">
        <v>4</v>
      </c>
      <c r="J51" s="4">
        <v>1500</v>
      </c>
      <c r="K51" s="4"/>
      <c r="L51" s="4"/>
      <c r="M51" s="4">
        <v>1500</v>
      </c>
      <c r="N51" s="4"/>
      <c r="O51" s="4"/>
      <c r="P51" s="4">
        <v>1500</v>
      </c>
      <c r="Q51" s="4">
        <v>4500</v>
      </c>
      <c r="R51" s="8">
        <f>5.8/500</f>
        <v>1.1599999999999999E-2</v>
      </c>
      <c r="S51" s="4"/>
      <c r="T51" s="4"/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26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/>
      <c r="T52" s="4"/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26" t="s">
        <v>4</v>
      </c>
      <c r="J53" s="4">
        <v>100</v>
      </c>
      <c r="K53" s="4">
        <v>100</v>
      </c>
      <c r="L53" s="4">
        <v>100</v>
      </c>
      <c r="M53" s="4">
        <v>100</v>
      </c>
      <c r="N53" s="4">
        <v>100</v>
      </c>
      <c r="O53" s="4">
        <v>100</v>
      </c>
      <c r="P53" s="4">
        <v>100</v>
      </c>
      <c r="Q53" s="4">
        <v>700</v>
      </c>
      <c r="R53" s="8">
        <v>0.1</v>
      </c>
      <c r="S53" s="4"/>
      <c r="T53" s="4"/>
    </row>
    <row r="54" spans="1:20" ht="16.5" x14ac:dyDescent="0.25">
      <c r="A54" s="11">
        <v>44</v>
      </c>
      <c r="B54" s="674" t="s">
        <v>73</v>
      </c>
      <c r="C54" s="674"/>
      <c r="D54" s="674"/>
      <c r="E54" s="674"/>
      <c r="F54" s="674"/>
      <c r="G54" s="674"/>
      <c r="H54" s="674"/>
      <c r="I54" s="26" t="s">
        <v>4</v>
      </c>
      <c r="J54" s="4">
        <v>6</v>
      </c>
      <c r="K54" s="4"/>
      <c r="L54" s="4">
        <v>6</v>
      </c>
      <c r="M54" s="4"/>
      <c r="N54" s="4">
        <v>2</v>
      </c>
      <c r="O54" s="4"/>
      <c r="P54" s="4"/>
      <c r="Q54" s="4">
        <v>14</v>
      </c>
      <c r="R54" s="9">
        <v>1</v>
      </c>
      <c r="S54" s="4"/>
      <c r="T54" s="4"/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26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/>
      <c r="T55" s="4"/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26" t="s">
        <v>4</v>
      </c>
      <c r="J56" s="4">
        <v>3</v>
      </c>
      <c r="K56" s="4"/>
      <c r="L56" s="4"/>
      <c r="M56" s="4"/>
      <c r="N56" s="4"/>
      <c r="O56" s="4"/>
      <c r="P56" s="4"/>
      <c r="Q56" s="4">
        <v>3</v>
      </c>
      <c r="R56" s="8">
        <v>2.5</v>
      </c>
      <c r="S56" s="4"/>
      <c r="T56" s="4"/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26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/>
      <c r="T57" s="4"/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26" t="s">
        <v>4</v>
      </c>
      <c r="J58" s="4">
        <v>3</v>
      </c>
      <c r="K58" s="4"/>
      <c r="L58" s="4"/>
      <c r="M58" s="4"/>
      <c r="N58" s="4"/>
      <c r="O58" s="4"/>
      <c r="P58" s="4"/>
      <c r="Q58" s="4">
        <v>3</v>
      </c>
      <c r="R58" s="8">
        <v>0.7</v>
      </c>
      <c r="S58" s="4"/>
      <c r="T58" s="4"/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26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/>
      <c r="T59" s="4"/>
    </row>
    <row r="60" spans="1:20" ht="16.5" customHeight="1" x14ac:dyDescent="0.25">
      <c r="A60" s="11">
        <v>50</v>
      </c>
      <c r="B60" s="671" t="s">
        <v>271</v>
      </c>
      <c r="C60" s="672"/>
      <c r="D60" s="672"/>
      <c r="E60" s="672"/>
      <c r="F60" s="672"/>
      <c r="G60" s="672"/>
      <c r="H60" s="673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675" t="s">
        <v>241</v>
      </c>
      <c r="C61" s="676"/>
      <c r="D61" s="676"/>
      <c r="E61" s="676"/>
      <c r="F61" s="676"/>
      <c r="G61" s="676"/>
      <c r="H61" s="677"/>
      <c r="I61" s="26" t="s">
        <v>4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/>
    </row>
    <row r="62" spans="1:20" ht="16.5" x14ac:dyDescent="0.25">
      <c r="A62" s="11">
        <v>52</v>
      </c>
      <c r="B62" s="675" t="s">
        <v>266</v>
      </c>
      <c r="C62" s="676"/>
      <c r="D62" s="676"/>
      <c r="E62" s="676"/>
      <c r="F62" s="676"/>
      <c r="G62" s="676"/>
      <c r="H62" s="677"/>
      <c r="I62" s="26" t="s">
        <v>4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/>
    </row>
    <row r="63" spans="1:20" ht="16.5" x14ac:dyDescent="0.25">
      <c r="A63" s="11">
        <v>53</v>
      </c>
      <c r="B63" s="674" t="s">
        <v>268</v>
      </c>
      <c r="C63" s="674"/>
      <c r="D63" s="674"/>
      <c r="E63" s="674"/>
      <c r="F63" s="674"/>
      <c r="G63" s="674"/>
      <c r="H63" s="674"/>
      <c r="I63" s="26" t="s">
        <v>4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500</v>
      </c>
      <c r="S63" s="4">
        <f>Q63*R63</f>
        <v>500</v>
      </c>
      <c r="T63" s="4"/>
    </row>
    <row r="64" spans="1:20" ht="16.5" x14ac:dyDescent="0.25">
      <c r="A64" s="11">
        <v>54</v>
      </c>
      <c r="B64" s="675"/>
      <c r="C64" s="676"/>
      <c r="D64" s="676"/>
      <c r="E64" s="676"/>
      <c r="F64" s="676"/>
      <c r="G64" s="676"/>
      <c r="H64" s="677"/>
      <c r="I64" s="26" t="s">
        <v>4</v>
      </c>
      <c r="J64" s="4"/>
      <c r="K64" s="4"/>
      <c r="L64" s="4"/>
      <c r="M64" s="4"/>
      <c r="N64" s="4"/>
      <c r="O64" s="4"/>
      <c r="P64" s="4"/>
      <c r="Q64" s="4"/>
      <c r="R64" s="10"/>
      <c r="S64" s="4"/>
      <c r="T64" s="4"/>
    </row>
    <row r="65" spans="1:20" ht="16.5" x14ac:dyDescent="0.25">
      <c r="A65" s="11">
        <v>55</v>
      </c>
      <c r="B65" s="675"/>
      <c r="C65" s="676"/>
      <c r="D65" s="676"/>
      <c r="E65" s="676"/>
      <c r="F65" s="676"/>
      <c r="G65" s="676"/>
      <c r="H65" s="677"/>
      <c r="I65" s="26" t="s">
        <v>4</v>
      </c>
      <c r="J65" s="4"/>
      <c r="K65" s="4"/>
      <c r="L65" s="4"/>
      <c r="M65" s="4"/>
      <c r="N65" s="4"/>
      <c r="O65" s="4"/>
      <c r="P65" s="4"/>
      <c r="Q65" s="4"/>
      <c r="R65" s="10"/>
      <c r="S65" s="4"/>
      <c r="T65" s="4"/>
    </row>
    <row r="66" spans="1:20" ht="16.5" customHeight="1" x14ac:dyDescent="0.25">
      <c r="A66" s="11">
        <v>56</v>
      </c>
      <c r="B66" s="671" t="s">
        <v>245</v>
      </c>
      <c r="C66" s="672"/>
      <c r="D66" s="672"/>
      <c r="E66" s="672"/>
      <c r="F66" s="672"/>
      <c r="G66" s="672"/>
      <c r="H66" s="673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675" t="s">
        <v>246</v>
      </c>
      <c r="C67" s="676"/>
      <c r="D67" s="676"/>
      <c r="E67" s="676"/>
      <c r="F67" s="676"/>
      <c r="G67" s="676"/>
      <c r="H67" s="677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/>
      <c r="T67" s="4"/>
    </row>
    <row r="68" spans="1:20" ht="16.5" x14ac:dyDescent="0.25">
      <c r="A68" s="11">
        <v>58</v>
      </c>
      <c r="B68" s="675" t="s">
        <v>247</v>
      </c>
      <c r="C68" s="676"/>
      <c r="D68" s="676"/>
      <c r="E68" s="676"/>
      <c r="F68" s="676"/>
      <c r="G68" s="676"/>
      <c r="H68" s="677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/>
      <c r="T68" s="4"/>
    </row>
    <row r="69" spans="1:20" ht="16.5" x14ac:dyDescent="0.25">
      <c r="A69" s="11">
        <v>59</v>
      </c>
      <c r="B69" s="675" t="s">
        <v>248</v>
      </c>
      <c r="C69" s="676"/>
      <c r="D69" s="676"/>
      <c r="E69" s="676"/>
      <c r="F69" s="676"/>
      <c r="G69" s="676"/>
      <c r="H69" s="677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/>
      <c r="T69" s="4"/>
    </row>
    <row r="70" spans="1:20" ht="16.5" x14ac:dyDescent="0.25">
      <c r="A70" s="11">
        <v>60</v>
      </c>
      <c r="B70" s="675" t="s">
        <v>249</v>
      </c>
      <c r="C70" s="676"/>
      <c r="D70" s="676"/>
      <c r="E70" s="676"/>
      <c r="F70" s="676"/>
      <c r="G70" s="676"/>
      <c r="H70" s="677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/>
      <c r="T70" s="4"/>
    </row>
    <row r="71" spans="1:20" ht="16.5" x14ac:dyDescent="0.25">
      <c r="A71" s="11">
        <v>61</v>
      </c>
      <c r="B71" s="675" t="s">
        <v>250</v>
      </c>
      <c r="C71" s="676"/>
      <c r="D71" s="676"/>
      <c r="E71" s="676"/>
      <c r="F71" s="676"/>
      <c r="G71" s="676"/>
      <c r="H71" s="677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/>
      <c r="T71" s="4"/>
    </row>
    <row r="72" spans="1:20" ht="16.5" x14ac:dyDescent="0.25">
      <c r="A72" s="11">
        <v>62</v>
      </c>
      <c r="B72" s="675" t="s">
        <v>251</v>
      </c>
      <c r="C72" s="676"/>
      <c r="D72" s="676"/>
      <c r="E72" s="676"/>
      <c r="F72" s="676"/>
      <c r="G72" s="676"/>
      <c r="H72" s="677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/>
      <c r="T72" s="4"/>
    </row>
    <row r="73" spans="1:20" ht="16.5" x14ac:dyDescent="0.25">
      <c r="A73" s="11">
        <v>63</v>
      </c>
      <c r="B73" s="675" t="s">
        <v>252</v>
      </c>
      <c r="C73" s="676"/>
      <c r="D73" s="676"/>
      <c r="E73" s="676"/>
      <c r="F73" s="676"/>
      <c r="G73" s="676"/>
      <c r="H73" s="677"/>
      <c r="I73" s="15" t="s">
        <v>4</v>
      </c>
      <c r="J73" s="4"/>
      <c r="K73" s="4"/>
      <c r="L73" s="4"/>
      <c r="M73" s="4"/>
      <c r="N73" s="4"/>
      <c r="O73" s="4"/>
      <c r="P73" s="4"/>
      <c r="Q73" s="4">
        <v>1</v>
      </c>
      <c r="R73" s="26">
        <v>855</v>
      </c>
      <c r="S73" s="4">
        <f>R73*Q73</f>
        <v>855</v>
      </c>
      <c r="T73" s="4"/>
    </row>
    <row r="74" spans="1:20" ht="16.5" x14ac:dyDescent="0.25">
      <c r="A74" s="11">
        <v>64</v>
      </c>
      <c r="B74" s="675" t="s">
        <v>253</v>
      </c>
      <c r="C74" s="676"/>
      <c r="D74" s="676"/>
      <c r="E74" s="676"/>
      <c r="F74" s="676"/>
      <c r="G74" s="676"/>
      <c r="H74" s="677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/>
      <c r="T74" s="4"/>
    </row>
    <row r="75" spans="1:20" ht="16.5" x14ac:dyDescent="0.25">
      <c r="A75" s="11">
        <v>65</v>
      </c>
      <c r="B75" s="671" t="s">
        <v>254</v>
      </c>
      <c r="C75" s="672"/>
      <c r="D75" s="672"/>
      <c r="E75" s="672"/>
      <c r="F75" s="672"/>
      <c r="G75" s="672"/>
      <c r="H75" s="673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675" t="s">
        <v>255</v>
      </c>
      <c r="C76" s="676"/>
      <c r="D76" s="676"/>
      <c r="E76" s="676"/>
      <c r="F76" s="676"/>
      <c r="G76" s="676"/>
      <c r="H76" s="677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/>
      <c r="T76" s="4"/>
    </row>
    <row r="77" spans="1:20" ht="16.5" x14ac:dyDescent="0.25">
      <c r="A77" s="11">
        <v>67</v>
      </c>
      <c r="B77" s="675" t="s">
        <v>256</v>
      </c>
      <c r="C77" s="676"/>
      <c r="D77" s="676"/>
      <c r="E77" s="676"/>
      <c r="F77" s="676"/>
      <c r="G77" s="676"/>
      <c r="H77" s="677"/>
      <c r="I77" s="15" t="s">
        <v>4</v>
      </c>
      <c r="J77" s="4"/>
      <c r="K77" s="4"/>
      <c r="L77" s="4"/>
      <c r="M77" s="4"/>
      <c r="N77" s="4"/>
      <c r="O77" s="4"/>
      <c r="P77" s="4"/>
      <c r="Q77" s="4"/>
      <c r="R77" s="26">
        <v>140</v>
      </c>
      <c r="S77" s="4"/>
      <c r="T77" s="4"/>
    </row>
    <row r="78" spans="1:20" ht="16.5" x14ac:dyDescent="0.25">
      <c r="A78" s="11">
        <v>68</v>
      </c>
      <c r="B78" s="675" t="s">
        <v>257</v>
      </c>
      <c r="C78" s="676"/>
      <c r="D78" s="676"/>
      <c r="E78" s="676"/>
      <c r="F78" s="676"/>
      <c r="G78" s="676"/>
      <c r="H78" s="677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/>
      <c r="T78" s="4"/>
    </row>
    <row r="79" spans="1:20" ht="16.5" x14ac:dyDescent="0.25">
      <c r="A79" s="11">
        <v>69</v>
      </c>
      <c r="B79" s="675" t="s">
        <v>31</v>
      </c>
      <c r="C79" s="676"/>
      <c r="D79" s="676"/>
      <c r="E79" s="676"/>
      <c r="F79" s="676"/>
      <c r="G79" s="676"/>
      <c r="H79" s="677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/>
      <c r="T79" s="4"/>
    </row>
    <row r="80" spans="1:20" ht="16.5" x14ac:dyDescent="0.25">
      <c r="A80" s="11">
        <v>70</v>
      </c>
      <c r="B80" s="675" t="s">
        <v>258</v>
      </c>
      <c r="C80" s="676"/>
      <c r="D80" s="676"/>
      <c r="E80" s="676"/>
      <c r="F80" s="676"/>
      <c r="G80" s="676"/>
      <c r="H80" s="677"/>
      <c r="I80" s="15" t="s">
        <v>4</v>
      </c>
      <c r="J80" s="4"/>
      <c r="K80" s="4"/>
      <c r="L80" s="4"/>
      <c r="M80" s="4"/>
      <c r="N80" s="4"/>
      <c r="O80" s="4"/>
      <c r="P80" s="4"/>
      <c r="Q80" s="4"/>
      <c r="R80" s="26">
        <v>400</v>
      </c>
      <c r="S80" s="4"/>
      <c r="T80" s="4"/>
    </row>
    <row r="81" spans="1:20" ht="16.5" x14ac:dyDescent="0.25">
      <c r="A81" s="11">
        <v>71</v>
      </c>
      <c r="B81" s="675" t="s">
        <v>259</v>
      </c>
      <c r="C81" s="676"/>
      <c r="D81" s="676"/>
      <c r="E81" s="676"/>
      <c r="F81" s="676"/>
      <c r="G81" s="676"/>
      <c r="H81" s="677"/>
      <c r="I81" s="15" t="s">
        <v>4</v>
      </c>
      <c r="J81" s="4"/>
      <c r="K81" s="4"/>
      <c r="L81" s="4"/>
      <c r="M81" s="4"/>
      <c r="N81" s="4"/>
      <c r="O81" s="4"/>
      <c r="P81" s="4"/>
      <c r="Q81" s="4"/>
      <c r="R81" s="26">
        <v>350</v>
      </c>
      <c r="S81" s="4"/>
      <c r="T81" s="4"/>
    </row>
    <row r="82" spans="1:20" ht="16.5" x14ac:dyDescent="0.25">
      <c r="A82" s="11">
        <v>72</v>
      </c>
      <c r="B82" s="675" t="s">
        <v>260</v>
      </c>
      <c r="C82" s="676"/>
      <c r="D82" s="676"/>
      <c r="E82" s="676"/>
      <c r="F82" s="676"/>
      <c r="G82" s="676"/>
      <c r="H82" s="677"/>
      <c r="I82" s="15" t="s">
        <v>4</v>
      </c>
      <c r="J82" s="4"/>
      <c r="K82" s="4"/>
      <c r="L82" s="4"/>
      <c r="M82" s="4"/>
      <c r="N82" s="4"/>
      <c r="O82" s="4"/>
      <c r="P82" s="4"/>
      <c r="Q82" s="4">
        <v>1</v>
      </c>
      <c r="R82" s="26">
        <v>40</v>
      </c>
      <c r="S82" s="4">
        <f>Q82*R82</f>
        <v>40</v>
      </c>
      <c r="T82" s="4"/>
    </row>
    <row r="83" spans="1:20" ht="16.5" x14ac:dyDescent="0.25">
      <c r="A83" s="11">
        <v>73</v>
      </c>
      <c r="B83" s="675" t="s">
        <v>30</v>
      </c>
      <c r="C83" s="676"/>
      <c r="D83" s="676"/>
      <c r="E83" s="676"/>
      <c r="F83" s="676"/>
      <c r="G83" s="676"/>
      <c r="H83" s="677"/>
      <c r="I83" s="15" t="s">
        <v>4</v>
      </c>
      <c r="J83" s="4"/>
      <c r="K83" s="4"/>
      <c r="L83" s="4"/>
      <c r="M83" s="4"/>
      <c r="N83" s="4"/>
      <c r="O83" s="4"/>
      <c r="P83" s="4"/>
      <c r="Q83" s="4"/>
      <c r="R83" s="26">
        <v>1.5</v>
      </c>
      <c r="S83" s="4"/>
      <c r="T83" s="4"/>
    </row>
    <row r="84" spans="1:20" ht="16.5" x14ac:dyDescent="0.25">
      <c r="A84" s="11">
        <v>74</v>
      </c>
      <c r="B84" s="675" t="s">
        <v>261</v>
      </c>
      <c r="C84" s="676"/>
      <c r="D84" s="676"/>
      <c r="E84" s="676"/>
      <c r="F84" s="676"/>
      <c r="G84" s="676"/>
      <c r="H84" s="677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/>
      <c r="T84" s="4"/>
    </row>
    <row r="85" spans="1:20" ht="16.5" x14ac:dyDescent="0.25">
      <c r="A85" s="11">
        <v>75</v>
      </c>
      <c r="B85" s="689" t="s">
        <v>262</v>
      </c>
      <c r="C85" s="690"/>
      <c r="D85" s="690"/>
      <c r="E85" s="690"/>
      <c r="F85" s="690"/>
      <c r="G85" s="690"/>
      <c r="H85" s="691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/>
      <c r="T85" s="4"/>
    </row>
    <row r="86" spans="1:20" ht="16.5" x14ac:dyDescent="0.25">
      <c r="A86" s="11">
        <v>76</v>
      </c>
      <c r="B86" s="675" t="s">
        <v>263</v>
      </c>
      <c r="C86" s="676"/>
      <c r="D86" s="676"/>
      <c r="E86" s="676"/>
      <c r="F86" s="676"/>
      <c r="G86" s="676"/>
      <c r="H86" s="677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/>
      <c r="T86" s="4"/>
    </row>
    <row r="87" spans="1:20" ht="16.5" x14ac:dyDescent="0.25">
      <c r="A87" s="11">
        <v>77</v>
      </c>
      <c r="B87" s="675" t="s">
        <v>264</v>
      </c>
      <c r="C87" s="676"/>
      <c r="D87" s="676"/>
      <c r="E87" s="676"/>
      <c r="F87" s="676"/>
      <c r="G87" s="676"/>
      <c r="H87" s="677"/>
      <c r="I87" s="15" t="s">
        <v>4</v>
      </c>
      <c r="J87" s="4"/>
      <c r="K87" s="4"/>
      <c r="L87" s="4"/>
      <c r="M87" s="4"/>
      <c r="N87" s="4"/>
      <c r="O87" s="4"/>
      <c r="P87" s="4"/>
      <c r="Q87" s="4"/>
      <c r="R87" s="26">
        <v>20</v>
      </c>
      <c r="S87" s="4"/>
      <c r="T87" s="4"/>
    </row>
    <row r="88" spans="1:20" ht="16.5" x14ac:dyDescent="0.25">
      <c r="A88" s="11">
        <v>78</v>
      </c>
      <c r="B88" s="675" t="s">
        <v>265</v>
      </c>
      <c r="C88" s="676"/>
      <c r="D88" s="676"/>
      <c r="E88" s="676"/>
      <c r="F88" s="676"/>
      <c r="G88" s="676"/>
      <c r="H88" s="677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>Q88*R88</f>
        <v>30</v>
      </c>
      <c r="T88" s="4"/>
    </row>
  </sheetData>
  <mergeCells count="122">
    <mergeCell ref="A1:T1"/>
    <mergeCell ref="Q2:T2"/>
    <mergeCell ref="R9:R10"/>
    <mergeCell ref="S9:S10"/>
    <mergeCell ref="Q3:T8"/>
    <mergeCell ref="A2:C2"/>
    <mergeCell ref="D2:E2"/>
    <mergeCell ref="F2:G2"/>
    <mergeCell ref="I2:J2"/>
    <mergeCell ref="K2:L2"/>
    <mergeCell ref="M2:N2"/>
    <mergeCell ref="O2:P2"/>
    <mergeCell ref="A9:A10"/>
    <mergeCell ref="B9:H10"/>
    <mergeCell ref="I9:I10"/>
    <mergeCell ref="J9:Q9"/>
    <mergeCell ref="F6:G6"/>
    <mergeCell ref="I6:J6"/>
    <mergeCell ref="K6:L6"/>
    <mergeCell ref="D7:E7"/>
    <mergeCell ref="F7:G7"/>
    <mergeCell ref="I7:J7"/>
    <mergeCell ref="K7:L7"/>
    <mergeCell ref="M3:N8"/>
    <mergeCell ref="O3:P8"/>
    <mergeCell ref="D4:E4"/>
    <mergeCell ref="F4:G4"/>
    <mergeCell ref="I4:J4"/>
    <mergeCell ref="K4:L4"/>
    <mergeCell ref="D5:E5"/>
    <mergeCell ref="F5:G5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B17:H17"/>
    <mergeCell ref="B18:H18"/>
    <mergeCell ref="B19:H19"/>
    <mergeCell ref="B11:H11"/>
    <mergeCell ref="B12:H12"/>
    <mergeCell ref="B13:H13"/>
    <mergeCell ref="B14:H14"/>
    <mergeCell ref="B15:H15"/>
    <mergeCell ref="B16:H16"/>
    <mergeCell ref="B26:H26"/>
    <mergeCell ref="B27:H27"/>
    <mergeCell ref="B28:H28"/>
    <mergeCell ref="B29:H29"/>
    <mergeCell ref="B30:H30"/>
    <mergeCell ref="B31:H31"/>
    <mergeCell ref="B20:H20"/>
    <mergeCell ref="B21:H21"/>
    <mergeCell ref="B22:H22"/>
    <mergeCell ref="B23:H23"/>
    <mergeCell ref="B24:H24"/>
    <mergeCell ref="B25:H25"/>
    <mergeCell ref="B49:H49"/>
    <mergeCell ref="B38:H38"/>
    <mergeCell ref="B39:H39"/>
    <mergeCell ref="B40:H40"/>
    <mergeCell ref="B41:H41"/>
    <mergeCell ref="B42:H42"/>
    <mergeCell ref="B43:H43"/>
    <mergeCell ref="B32:H32"/>
    <mergeCell ref="B33:H33"/>
    <mergeCell ref="B34:H34"/>
    <mergeCell ref="B35:H35"/>
    <mergeCell ref="B36:H36"/>
    <mergeCell ref="B37:H37"/>
    <mergeCell ref="T9:T10"/>
    <mergeCell ref="B60:H60"/>
    <mergeCell ref="B61:H61"/>
    <mergeCell ref="B62:H62"/>
    <mergeCell ref="B63:H63"/>
    <mergeCell ref="B64:H64"/>
    <mergeCell ref="B65:H65"/>
    <mergeCell ref="B66:H66"/>
    <mergeCell ref="B67:H67"/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68:H68"/>
    <mergeCell ref="B69:H69"/>
    <mergeCell ref="B70:H70"/>
    <mergeCell ref="B71:H71"/>
    <mergeCell ref="B72:H72"/>
    <mergeCell ref="B73:H73"/>
    <mergeCell ref="B74:H74"/>
    <mergeCell ref="B75:H75"/>
    <mergeCell ref="B76:H76"/>
    <mergeCell ref="B86:H86"/>
    <mergeCell ref="B87:H87"/>
    <mergeCell ref="B88:H88"/>
    <mergeCell ref="B77:H77"/>
    <mergeCell ref="B78:H78"/>
    <mergeCell ref="B79:H79"/>
    <mergeCell ref="B80:H80"/>
    <mergeCell ref="B81:H81"/>
    <mergeCell ref="B82:H82"/>
    <mergeCell ref="B83:H83"/>
    <mergeCell ref="B84:H84"/>
    <mergeCell ref="B85:H8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6"/>
  <sheetViews>
    <sheetView topLeftCell="A22" workbookViewId="0">
      <selection activeCell="N32" sqref="N32"/>
    </sheetView>
  </sheetViews>
  <sheetFormatPr defaultRowHeight="15" x14ac:dyDescent="0.25"/>
  <cols>
    <col min="10" max="10" width="19.140625" customWidth="1"/>
  </cols>
  <sheetData>
    <row r="1" spans="1:8" ht="21" x14ac:dyDescent="0.35">
      <c r="A1" s="60" t="s">
        <v>438</v>
      </c>
    </row>
    <row r="2" spans="1:8" x14ac:dyDescent="0.25">
      <c r="A2" s="1" t="s">
        <v>402</v>
      </c>
    </row>
    <row r="5" spans="1:8" ht="17.45" customHeight="1" x14ac:dyDescent="0.25">
      <c r="A5" s="685" t="s">
        <v>42</v>
      </c>
      <c r="B5" s="685"/>
      <c r="C5" s="685"/>
      <c r="D5" s="685"/>
      <c r="E5" s="685"/>
      <c r="F5" s="685"/>
      <c r="G5" s="685"/>
      <c r="H5" s="83" t="s">
        <v>403</v>
      </c>
    </row>
    <row r="6" spans="1:8" ht="16.5" x14ac:dyDescent="0.25">
      <c r="A6" s="674" t="s">
        <v>43</v>
      </c>
      <c r="B6" s="674"/>
      <c r="C6" s="674"/>
      <c r="D6" s="674"/>
      <c r="E6" s="674"/>
      <c r="F6" s="674"/>
      <c r="G6" s="674"/>
      <c r="H6" s="728">
        <v>15</v>
      </c>
    </row>
    <row r="7" spans="1:8" ht="16.5" x14ac:dyDescent="0.25">
      <c r="A7" s="674" t="s">
        <v>45</v>
      </c>
      <c r="B7" s="674"/>
      <c r="C7" s="674"/>
      <c r="D7" s="674"/>
      <c r="E7" s="674"/>
      <c r="F7" s="674"/>
      <c r="G7" s="674"/>
      <c r="H7" s="729"/>
    </row>
    <row r="8" spans="1:8" ht="16.5" x14ac:dyDescent="0.25">
      <c r="A8" s="674" t="s">
        <v>48</v>
      </c>
      <c r="B8" s="674"/>
      <c r="C8" s="674"/>
      <c r="D8" s="674"/>
      <c r="E8" s="674"/>
      <c r="F8" s="674"/>
      <c r="G8" s="674"/>
      <c r="H8" s="729"/>
    </row>
    <row r="9" spans="1:8" ht="16.5" x14ac:dyDescent="0.25">
      <c r="A9" s="674" t="s">
        <v>49</v>
      </c>
      <c r="B9" s="674"/>
      <c r="C9" s="674"/>
      <c r="D9" s="674"/>
      <c r="E9" s="674"/>
      <c r="F9" s="674"/>
      <c r="G9" s="674"/>
      <c r="H9" s="729"/>
    </row>
    <row r="10" spans="1:8" ht="16.5" x14ac:dyDescent="0.25">
      <c r="A10" s="674" t="s">
        <v>237</v>
      </c>
      <c r="B10" s="674"/>
      <c r="C10" s="674"/>
      <c r="D10" s="674"/>
      <c r="E10" s="674"/>
      <c r="F10" s="674"/>
      <c r="G10" s="674"/>
      <c r="H10" s="729"/>
    </row>
    <row r="11" spans="1:8" ht="16.5" x14ac:dyDescent="0.25">
      <c r="A11" s="674" t="s">
        <v>52</v>
      </c>
      <c r="B11" s="674"/>
      <c r="C11" s="674"/>
      <c r="D11" s="674"/>
      <c r="E11" s="674"/>
      <c r="F11" s="674"/>
      <c r="G11" s="674"/>
      <c r="H11" s="729"/>
    </row>
    <row r="12" spans="1:8" ht="16.5" x14ac:dyDescent="0.25">
      <c r="A12" s="674" t="s">
        <v>56</v>
      </c>
      <c r="B12" s="674"/>
      <c r="C12" s="674"/>
      <c r="D12" s="674"/>
      <c r="E12" s="674"/>
      <c r="F12" s="674"/>
      <c r="G12" s="674"/>
      <c r="H12" s="729"/>
    </row>
    <row r="13" spans="1:8" ht="16.5" x14ac:dyDescent="0.25">
      <c r="A13" s="733" t="s">
        <v>57</v>
      </c>
      <c r="B13" s="733"/>
      <c r="C13" s="733"/>
      <c r="D13" s="733"/>
      <c r="E13" s="733"/>
      <c r="F13" s="733"/>
      <c r="G13" s="733"/>
      <c r="H13" s="729"/>
    </row>
    <row r="14" spans="1:8" ht="16.5" x14ac:dyDescent="0.25">
      <c r="A14" s="734" t="s">
        <v>58</v>
      </c>
      <c r="B14" s="734"/>
      <c r="C14" s="734"/>
      <c r="D14" s="734"/>
      <c r="E14" s="734"/>
      <c r="F14" s="734"/>
      <c r="G14" s="734"/>
      <c r="H14" s="730"/>
    </row>
    <row r="15" spans="1:8" ht="16.5" x14ac:dyDescent="0.25">
      <c r="A15" s="118" t="s">
        <v>439</v>
      </c>
      <c r="B15" s="119"/>
      <c r="C15" s="119"/>
      <c r="D15" s="119"/>
      <c r="E15" s="119"/>
      <c r="F15" s="119"/>
      <c r="G15" s="120"/>
      <c r="H15" s="730"/>
    </row>
    <row r="16" spans="1:8" ht="16.5" x14ac:dyDescent="0.25">
      <c r="A16" s="113" t="s">
        <v>440</v>
      </c>
      <c r="B16" s="114"/>
      <c r="C16" s="114"/>
      <c r="D16" s="114"/>
      <c r="E16" s="114"/>
      <c r="F16" s="114"/>
      <c r="G16" s="115"/>
      <c r="H16" s="730"/>
    </row>
    <row r="17" spans="1:10" ht="16.5" x14ac:dyDescent="0.25">
      <c r="A17" s="734"/>
      <c r="B17" s="734"/>
      <c r="C17" s="734"/>
      <c r="D17" s="734"/>
      <c r="E17" s="734"/>
      <c r="F17" s="734"/>
      <c r="G17" s="734"/>
      <c r="H17" s="731"/>
    </row>
    <row r="18" spans="1:10" ht="16.5" customHeight="1" x14ac:dyDescent="0.25">
      <c r="A18" s="685" t="s">
        <v>60</v>
      </c>
      <c r="B18" s="685"/>
      <c r="C18" s="685"/>
      <c r="D18" s="685"/>
      <c r="E18" s="685"/>
      <c r="F18" s="685"/>
      <c r="G18" s="685"/>
      <c r="H18" s="83" t="s">
        <v>403</v>
      </c>
    </row>
    <row r="19" spans="1:10" ht="16.5" x14ac:dyDescent="0.25">
      <c r="A19" s="674" t="s">
        <v>61</v>
      </c>
      <c r="B19" s="674"/>
      <c r="C19" s="674"/>
      <c r="D19" s="674"/>
      <c r="E19" s="674"/>
      <c r="F19" s="674"/>
      <c r="G19" s="674"/>
      <c r="H19" s="728" t="s">
        <v>441</v>
      </c>
    </row>
    <row r="20" spans="1:10" ht="16.5" x14ac:dyDescent="0.25">
      <c r="A20" s="674" t="s">
        <v>62</v>
      </c>
      <c r="B20" s="674"/>
      <c r="C20" s="674"/>
      <c r="D20" s="674"/>
      <c r="E20" s="674"/>
      <c r="F20" s="674"/>
      <c r="G20" s="674"/>
      <c r="H20" s="729"/>
    </row>
    <row r="21" spans="1:10" ht="16.5" x14ac:dyDescent="0.25">
      <c r="A21" s="674" t="s">
        <v>63</v>
      </c>
      <c r="B21" s="674"/>
      <c r="C21" s="674"/>
      <c r="D21" s="674"/>
      <c r="E21" s="674"/>
      <c r="F21" s="674"/>
      <c r="G21" s="674"/>
      <c r="H21" s="729"/>
    </row>
    <row r="22" spans="1:10" ht="16.5" x14ac:dyDescent="0.25">
      <c r="A22" s="674" t="s">
        <v>64</v>
      </c>
      <c r="B22" s="674"/>
      <c r="C22" s="674"/>
      <c r="D22" s="674"/>
      <c r="E22" s="674"/>
      <c r="F22" s="674"/>
      <c r="G22" s="674"/>
      <c r="H22" s="729"/>
    </row>
    <row r="23" spans="1:10" ht="16.5" x14ac:dyDescent="0.25">
      <c r="A23" s="674" t="s">
        <v>65</v>
      </c>
      <c r="B23" s="674"/>
      <c r="C23" s="674"/>
      <c r="D23" s="674"/>
      <c r="E23" s="674"/>
      <c r="F23" s="674"/>
      <c r="G23" s="674"/>
      <c r="H23" s="729"/>
    </row>
    <row r="24" spans="1:10" ht="16.5" x14ac:dyDescent="0.25">
      <c r="A24" s="674" t="s">
        <v>66</v>
      </c>
      <c r="B24" s="674"/>
      <c r="C24" s="674"/>
      <c r="D24" s="674"/>
      <c r="E24" s="674"/>
      <c r="F24" s="674"/>
      <c r="G24" s="674"/>
      <c r="H24" s="729"/>
    </row>
    <row r="25" spans="1:10" ht="16.5" x14ac:dyDescent="0.25">
      <c r="A25" s="674" t="s">
        <v>67</v>
      </c>
      <c r="B25" s="674"/>
      <c r="C25" s="674"/>
      <c r="D25" s="674"/>
      <c r="E25" s="674"/>
      <c r="F25" s="674"/>
      <c r="G25" s="674"/>
      <c r="H25" s="729"/>
    </row>
    <row r="26" spans="1:10" ht="16.5" x14ac:dyDescent="0.25">
      <c r="A26" s="674" t="s">
        <v>68</v>
      </c>
      <c r="B26" s="674"/>
      <c r="C26" s="674"/>
      <c r="D26" s="674"/>
      <c r="E26" s="674"/>
      <c r="F26" s="674"/>
      <c r="G26" s="674"/>
      <c r="H26" s="729"/>
    </row>
    <row r="27" spans="1:10" ht="16.5" x14ac:dyDescent="0.25">
      <c r="A27" s="674" t="s">
        <v>69</v>
      </c>
      <c r="B27" s="674"/>
      <c r="C27" s="674"/>
      <c r="D27" s="674"/>
      <c r="E27" s="674"/>
      <c r="F27" s="674"/>
      <c r="G27" s="674"/>
      <c r="H27" s="729"/>
      <c r="J27" s="1"/>
    </row>
    <row r="28" spans="1:10" ht="16.5" x14ac:dyDescent="0.25">
      <c r="A28" s="674" t="s">
        <v>70</v>
      </c>
      <c r="B28" s="674"/>
      <c r="C28" s="674"/>
      <c r="D28" s="674"/>
      <c r="E28" s="674"/>
      <c r="F28" s="674"/>
      <c r="G28" s="674"/>
      <c r="H28" s="729"/>
    </row>
    <row r="29" spans="1:10" ht="16.5" x14ac:dyDescent="0.25">
      <c r="A29" s="733" t="s">
        <v>74</v>
      </c>
      <c r="B29" s="733"/>
      <c r="C29" s="733"/>
      <c r="D29" s="733"/>
      <c r="E29" s="733"/>
      <c r="F29" s="733"/>
      <c r="G29" s="733"/>
      <c r="H29" s="729"/>
    </row>
    <row r="30" spans="1:10" ht="16.5" x14ac:dyDescent="0.25">
      <c r="A30" s="121" t="s">
        <v>437</v>
      </c>
      <c r="B30" s="122"/>
      <c r="C30" s="122"/>
      <c r="D30" s="122"/>
      <c r="E30" s="122"/>
      <c r="F30" s="122"/>
      <c r="G30" s="122"/>
      <c r="H30" s="123"/>
    </row>
    <row r="31" spans="1:10" ht="16.5" x14ac:dyDescent="0.25">
      <c r="A31" s="124"/>
      <c r="B31" s="125"/>
      <c r="C31" s="125"/>
      <c r="D31" s="125"/>
      <c r="E31" s="125"/>
      <c r="F31" s="125"/>
      <c r="G31" s="125"/>
      <c r="H31" s="123"/>
    </row>
    <row r="32" spans="1:10" ht="33" customHeight="1" x14ac:dyDescent="0.25">
      <c r="A32" s="732" t="s">
        <v>407</v>
      </c>
      <c r="B32" s="732"/>
      <c r="C32" s="732"/>
      <c r="D32" s="732"/>
      <c r="E32" s="732"/>
      <c r="F32" s="732"/>
      <c r="G32" s="732"/>
      <c r="H32" s="112" t="s">
        <v>409</v>
      </c>
      <c r="I32" s="83" t="s">
        <v>408</v>
      </c>
      <c r="J32" s="83" t="s">
        <v>14</v>
      </c>
    </row>
    <row r="33" spans="1:10" x14ac:dyDescent="0.25">
      <c r="A33" s="727" t="s">
        <v>480</v>
      </c>
      <c r="B33" s="727"/>
      <c r="C33" s="727"/>
      <c r="D33" s="727"/>
      <c r="E33" s="727"/>
      <c r="F33" s="727"/>
      <c r="G33" s="727"/>
      <c r="H33" s="100">
        <v>4.3636363636363633</v>
      </c>
      <c r="I33" s="57">
        <v>96</v>
      </c>
      <c r="J33" s="4" t="s">
        <v>410</v>
      </c>
    </row>
    <row r="34" spans="1:10" x14ac:dyDescent="0.25">
      <c r="A34" s="727" t="s">
        <v>481</v>
      </c>
      <c r="B34" s="727"/>
      <c r="C34" s="727"/>
      <c r="D34" s="727"/>
      <c r="E34" s="727"/>
      <c r="F34" s="727"/>
      <c r="G34" s="727"/>
      <c r="H34" s="57">
        <v>13.090909090909092</v>
      </c>
      <c r="I34" s="57">
        <v>288</v>
      </c>
      <c r="J34" s="4" t="s">
        <v>410</v>
      </c>
    </row>
    <row r="36" spans="1:10" x14ac:dyDescent="0.25">
      <c r="A36" t="s">
        <v>411</v>
      </c>
    </row>
  </sheetData>
  <mergeCells count="28">
    <mergeCell ref="A5:G5"/>
    <mergeCell ref="A6:G6"/>
    <mergeCell ref="A7:G7"/>
    <mergeCell ref="A21:G21"/>
    <mergeCell ref="A12:G12"/>
    <mergeCell ref="A13:G13"/>
    <mergeCell ref="A17:G17"/>
    <mergeCell ref="A8:G8"/>
    <mergeCell ref="A9:G9"/>
    <mergeCell ref="A10:G10"/>
    <mergeCell ref="A11:G11"/>
    <mergeCell ref="A14:G14"/>
    <mergeCell ref="A33:G33"/>
    <mergeCell ref="A34:G34"/>
    <mergeCell ref="H6:H17"/>
    <mergeCell ref="H19:H29"/>
    <mergeCell ref="A32:G32"/>
    <mergeCell ref="A28:G28"/>
    <mergeCell ref="A29:G29"/>
    <mergeCell ref="A22:G22"/>
    <mergeCell ref="A23:G23"/>
    <mergeCell ref="A24:G24"/>
    <mergeCell ref="A25:G25"/>
    <mergeCell ref="A26:G26"/>
    <mergeCell ref="A27:G27"/>
    <mergeCell ref="A18:G18"/>
    <mergeCell ref="A19:G19"/>
    <mergeCell ref="A20:G20"/>
  </mergeCells>
  <pageMargins left="0.7" right="0.7" top="0.75" bottom="0.75" header="0.3" footer="0.3"/>
  <pageSetup paperSize="9" orientation="portrait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T31"/>
  <sheetViews>
    <sheetView view="pageBreakPreview" topLeftCell="A2" zoomScale="90" zoomScaleSheetLayoutView="90" workbookViewId="0">
      <selection activeCell="AA8" sqref="AA8"/>
    </sheetView>
  </sheetViews>
  <sheetFormatPr defaultColWidth="9.140625" defaultRowHeight="18" x14ac:dyDescent="0.35"/>
  <cols>
    <col min="1" max="1" width="3.42578125" style="194" customWidth="1"/>
    <col min="2" max="2" width="10.140625" style="194" customWidth="1"/>
    <col min="3" max="3" width="11.28515625" style="194" customWidth="1"/>
    <col min="4" max="6" width="9.140625" style="194"/>
    <col min="7" max="7" width="5" style="194" customWidth="1"/>
    <col min="8" max="8" width="9.28515625" style="194" customWidth="1"/>
    <col min="9" max="25" width="7.85546875" style="194" customWidth="1"/>
    <col min="26" max="26" width="12.42578125" style="194" customWidth="1"/>
    <col min="27" max="44" width="7.85546875" style="194" customWidth="1"/>
    <col min="45" max="45" width="17" style="194" customWidth="1"/>
    <col min="46" max="16384" width="9.140625" style="194"/>
  </cols>
  <sheetData>
    <row r="1" spans="1:45" x14ac:dyDescent="0.35">
      <c r="A1" s="194" t="s">
        <v>372</v>
      </c>
    </row>
    <row r="2" spans="1:45" ht="18.75" thickBot="1" x14ac:dyDescent="0.4">
      <c r="A2" s="194" t="s">
        <v>401</v>
      </c>
      <c r="H2" s="194" t="s">
        <v>473</v>
      </c>
      <c r="I2" s="194">
        <v>1</v>
      </c>
      <c r="J2" s="194">
        <v>2</v>
      </c>
      <c r="K2" s="194">
        <v>3</v>
      </c>
      <c r="L2" s="194">
        <v>4</v>
      </c>
      <c r="M2" s="194">
        <v>5</v>
      </c>
      <c r="N2" s="194">
        <v>6</v>
      </c>
      <c r="O2" s="194">
        <v>7</v>
      </c>
      <c r="P2" s="194">
        <v>8</v>
      </c>
      <c r="Q2" s="194">
        <v>9</v>
      </c>
      <c r="R2" s="194">
        <v>10</v>
      </c>
      <c r="S2" s="194">
        <v>11</v>
      </c>
      <c r="T2" s="194">
        <v>12</v>
      </c>
      <c r="U2" s="194">
        <v>13</v>
      </c>
      <c r="V2" s="194">
        <v>14</v>
      </c>
      <c r="W2" s="194">
        <v>15</v>
      </c>
      <c r="X2" s="194">
        <v>16</v>
      </c>
      <c r="Y2" s="194">
        <v>17</v>
      </c>
      <c r="Z2" s="194">
        <v>18</v>
      </c>
      <c r="AA2" s="194">
        <v>19</v>
      </c>
      <c r="AB2" s="194">
        <v>20</v>
      </c>
      <c r="AC2" s="194">
        <v>21</v>
      </c>
      <c r="AD2" s="194">
        <v>22</v>
      </c>
      <c r="AE2" s="194">
        <v>23</v>
      </c>
      <c r="AF2" s="194">
        <v>24</v>
      </c>
      <c r="AG2" s="194">
        <v>25</v>
      </c>
      <c r="AH2" s="194">
        <v>26</v>
      </c>
      <c r="AI2" s="194">
        <v>27</v>
      </c>
      <c r="AJ2" s="194">
        <v>28</v>
      </c>
      <c r="AK2" s="194">
        <v>29</v>
      </c>
      <c r="AL2" s="194">
        <v>30</v>
      </c>
      <c r="AM2" s="194">
        <v>31</v>
      </c>
      <c r="AN2" s="194">
        <v>32</v>
      </c>
      <c r="AO2" s="194">
        <v>33</v>
      </c>
      <c r="AP2" s="194">
        <v>34</v>
      </c>
      <c r="AQ2" s="194">
        <v>35</v>
      </c>
      <c r="AR2" s="194">
        <v>36</v>
      </c>
    </row>
    <row r="3" spans="1:45" ht="114.75" customHeight="1" x14ac:dyDescent="0.35">
      <c r="A3" s="735" t="s">
        <v>0</v>
      </c>
      <c r="B3" s="736" t="s">
        <v>309</v>
      </c>
      <c r="C3" s="736"/>
      <c r="D3" s="736"/>
      <c r="E3" s="736"/>
      <c r="F3" s="736"/>
      <c r="G3" s="736"/>
      <c r="H3" s="736"/>
      <c r="I3" s="743" t="s">
        <v>575</v>
      </c>
      <c r="J3" s="744"/>
      <c r="K3" s="743" t="s">
        <v>575</v>
      </c>
      <c r="L3" s="744"/>
      <c r="M3" s="319" t="s">
        <v>572</v>
      </c>
      <c r="N3" s="319" t="s">
        <v>499</v>
      </c>
      <c r="O3" s="319" t="s">
        <v>577</v>
      </c>
      <c r="P3" s="743" t="s">
        <v>575</v>
      </c>
      <c r="Q3" s="752"/>
      <c r="R3" s="320" t="s">
        <v>499</v>
      </c>
      <c r="S3" s="319" t="s">
        <v>499</v>
      </c>
      <c r="T3" s="743" t="s">
        <v>575</v>
      </c>
      <c r="U3" s="744"/>
      <c r="V3" s="743" t="s">
        <v>575</v>
      </c>
      <c r="W3" s="744"/>
      <c r="X3" s="295" t="s">
        <v>582</v>
      </c>
      <c r="Y3" s="319" t="s">
        <v>499</v>
      </c>
      <c r="Z3" s="319" t="s">
        <v>499</v>
      </c>
      <c r="AA3" s="755" t="s">
        <v>579</v>
      </c>
      <c r="AB3" s="756"/>
      <c r="AC3" s="757" t="s">
        <v>575</v>
      </c>
      <c r="AD3" s="744"/>
      <c r="AE3" s="295" t="s">
        <v>499</v>
      </c>
      <c r="AF3" s="295" t="s">
        <v>572</v>
      </c>
      <c r="AG3" s="295" t="s">
        <v>499</v>
      </c>
      <c r="AH3" s="295" t="s">
        <v>499</v>
      </c>
      <c r="AI3" s="319" t="s">
        <v>573</v>
      </c>
      <c r="AJ3" s="743" t="s">
        <v>575</v>
      </c>
      <c r="AK3" s="752"/>
      <c r="AL3" s="295" t="s">
        <v>499</v>
      </c>
      <c r="AM3" s="295" t="s">
        <v>572</v>
      </c>
      <c r="AN3" s="295" t="s">
        <v>574</v>
      </c>
      <c r="AO3" s="295" t="s">
        <v>573</v>
      </c>
      <c r="AP3" s="753" t="s">
        <v>575</v>
      </c>
      <c r="AQ3" s="754"/>
      <c r="AR3" s="295" t="s">
        <v>576</v>
      </c>
      <c r="AS3" s="201"/>
    </row>
    <row r="4" spans="1:45" ht="102" customHeight="1" x14ac:dyDescent="0.35">
      <c r="A4" s="735"/>
      <c r="B4" s="736"/>
      <c r="C4" s="736"/>
      <c r="D4" s="736"/>
      <c r="E4" s="736"/>
      <c r="F4" s="736"/>
      <c r="G4" s="736"/>
      <c r="H4" s="736"/>
      <c r="I4" s="205" t="s">
        <v>497</v>
      </c>
      <c r="J4" s="501" t="s">
        <v>456</v>
      </c>
      <c r="K4" s="511" t="s">
        <v>454</v>
      </c>
      <c r="L4" s="219" t="s">
        <v>359</v>
      </c>
      <c r="M4" s="231" t="s">
        <v>355</v>
      </c>
      <c r="N4" s="538" t="s">
        <v>498</v>
      </c>
      <c r="O4" s="231" t="s">
        <v>360</v>
      </c>
      <c r="P4" s="205" t="s">
        <v>462</v>
      </c>
      <c r="Q4" s="206" t="s">
        <v>361</v>
      </c>
      <c r="R4" s="524" t="s">
        <v>363</v>
      </c>
      <c r="S4" s="256" t="s">
        <v>500</v>
      </c>
      <c r="T4" s="559" t="s">
        <v>459</v>
      </c>
      <c r="U4" s="571" t="s">
        <v>460</v>
      </c>
      <c r="V4" s="260" t="s">
        <v>461</v>
      </c>
      <c r="W4" s="271" t="s">
        <v>501</v>
      </c>
      <c r="X4" s="256" t="s">
        <v>227</v>
      </c>
      <c r="Y4" s="599" t="s">
        <v>580</v>
      </c>
      <c r="Z4" s="599" t="s">
        <v>581</v>
      </c>
      <c r="AA4" s="296" t="s">
        <v>512</v>
      </c>
      <c r="AB4" s="623" t="s">
        <v>455</v>
      </c>
      <c r="AC4" s="584" t="s">
        <v>571</v>
      </c>
      <c r="AD4" s="271" t="s">
        <v>457</v>
      </c>
      <c r="AE4" s="224" t="s">
        <v>531</v>
      </c>
      <c r="AF4" s="636" t="s">
        <v>537</v>
      </c>
      <c r="AG4" s="224" t="s">
        <v>541</v>
      </c>
      <c r="AH4" s="636" t="s">
        <v>463</v>
      </c>
      <c r="AI4" s="231" t="s">
        <v>358</v>
      </c>
      <c r="AJ4" s="260" t="s">
        <v>551</v>
      </c>
      <c r="AK4" s="261" t="s">
        <v>458</v>
      </c>
      <c r="AL4" s="231" t="s">
        <v>465</v>
      </c>
      <c r="AM4" s="224" t="s">
        <v>556</v>
      </c>
      <c r="AN4" s="224" t="s">
        <v>559</v>
      </c>
      <c r="AO4" s="224" t="s">
        <v>561</v>
      </c>
      <c r="AP4" s="640" t="s">
        <v>464</v>
      </c>
      <c r="AQ4" s="293" t="s">
        <v>357</v>
      </c>
      <c r="AR4" s="294" t="s">
        <v>362</v>
      </c>
      <c r="AS4" s="196" t="s">
        <v>578</v>
      </c>
    </row>
    <row r="5" spans="1:45" x14ac:dyDescent="0.35">
      <c r="A5" s="197"/>
      <c r="B5" s="745" t="s">
        <v>369</v>
      </c>
      <c r="C5" s="745"/>
      <c r="D5" s="745"/>
      <c r="E5" s="745"/>
      <c r="F5" s="745"/>
      <c r="G5" s="745"/>
      <c r="H5" s="746"/>
      <c r="I5" s="198"/>
      <c r="J5" s="502"/>
      <c r="K5" s="512"/>
      <c r="L5" s="220"/>
      <c r="M5" s="232"/>
      <c r="N5" s="539"/>
      <c r="O5" s="232"/>
      <c r="P5" s="216"/>
      <c r="Q5" s="243"/>
      <c r="R5" s="525"/>
      <c r="S5" s="232"/>
      <c r="T5" s="560"/>
      <c r="U5" s="572"/>
      <c r="V5" s="216"/>
      <c r="W5" s="197"/>
      <c r="X5" s="225"/>
      <c r="Y5" s="600"/>
      <c r="Z5" s="612"/>
      <c r="AA5" s="264"/>
      <c r="AB5" s="624"/>
      <c r="AC5" s="585"/>
      <c r="AD5" s="262"/>
      <c r="AE5" s="265"/>
      <c r="AF5" s="637"/>
      <c r="AG5" s="225"/>
      <c r="AH5" s="600"/>
      <c r="AI5" s="232"/>
      <c r="AJ5" s="264"/>
      <c r="AK5" s="259"/>
      <c r="AL5" s="265"/>
      <c r="AM5" s="225"/>
      <c r="AN5" s="225"/>
      <c r="AO5" s="225"/>
      <c r="AP5" s="560"/>
      <c r="AQ5" s="197"/>
      <c r="AR5" s="225"/>
      <c r="AS5" s="242"/>
    </row>
    <row r="6" spans="1:45" s="250" customFormat="1" ht="24" customHeight="1" x14ac:dyDescent="0.35">
      <c r="A6" s="199">
        <v>1</v>
      </c>
      <c r="B6" s="737" t="s">
        <v>282</v>
      </c>
      <c r="C6" s="738"/>
      <c r="D6" s="738"/>
      <c r="E6" s="738"/>
      <c r="F6" s="738"/>
      <c r="G6" s="738"/>
      <c r="H6" s="739"/>
      <c r="I6" s="476">
        <f>SUM(I7:I10)</f>
        <v>728</v>
      </c>
      <c r="J6" s="503">
        <f t="shared" ref="J6:AO6" si="0">SUM(J7:J10)</f>
        <v>418</v>
      </c>
      <c r="K6" s="513">
        <f t="shared" si="0"/>
        <v>418</v>
      </c>
      <c r="L6" s="477">
        <f t="shared" si="0"/>
        <v>728</v>
      </c>
      <c r="M6" s="479">
        <f t="shared" si="0"/>
        <v>728</v>
      </c>
      <c r="N6" s="540">
        <f t="shared" si="0"/>
        <v>418</v>
      </c>
      <c r="O6" s="479">
        <f t="shared" si="0"/>
        <v>728</v>
      </c>
      <c r="P6" s="476">
        <f t="shared" si="0"/>
        <v>728</v>
      </c>
      <c r="Q6" s="478">
        <f t="shared" si="0"/>
        <v>418</v>
      </c>
      <c r="R6" s="526">
        <f t="shared" si="0"/>
        <v>418</v>
      </c>
      <c r="S6" s="479">
        <f t="shared" si="0"/>
        <v>608</v>
      </c>
      <c r="T6" s="561">
        <f t="shared" si="0"/>
        <v>418</v>
      </c>
      <c r="U6" s="573">
        <f t="shared" si="0"/>
        <v>418</v>
      </c>
      <c r="V6" s="476">
        <f t="shared" si="0"/>
        <v>728</v>
      </c>
      <c r="W6" s="477">
        <f t="shared" si="0"/>
        <v>728</v>
      </c>
      <c r="X6" s="480">
        <f t="shared" ref="X6:Z6" si="1">SUM(X7:X10)</f>
        <v>3228</v>
      </c>
      <c r="Y6" s="601">
        <f t="shared" si="1"/>
        <v>418</v>
      </c>
      <c r="Z6" s="613">
        <f t="shared" si="1"/>
        <v>418</v>
      </c>
      <c r="AA6" s="476">
        <f>SUM(AA7:AA10)</f>
        <v>4228</v>
      </c>
      <c r="AB6" s="625">
        <f>SUM(AB7:AB10)</f>
        <v>418</v>
      </c>
      <c r="AC6" s="586">
        <f t="shared" si="0"/>
        <v>728</v>
      </c>
      <c r="AD6" s="477">
        <f t="shared" si="0"/>
        <v>728</v>
      </c>
      <c r="AE6" s="480">
        <f t="shared" si="0"/>
        <v>418</v>
      </c>
      <c r="AF6" s="601">
        <f t="shared" ref="AF6:AH6" si="2">SUM(AF7:AF10)</f>
        <v>608</v>
      </c>
      <c r="AG6" s="480">
        <f t="shared" si="2"/>
        <v>608</v>
      </c>
      <c r="AH6" s="601">
        <f t="shared" si="2"/>
        <v>418</v>
      </c>
      <c r="AI6" s="479">
        <f>SUM(AI7:AI10)</f>
        <v>2228</v>
      </c>
      <c r="AJ6" s="479">
        <f t="shared" si="0"/>
        <v>728</v>
      </c>
      <c r="AK6" s="478">
        <f>SUM(AK7:AK10)</f>
        <v>728</v>
      </c>
      <c r="AL6" s="480">
        <f>SUM(AL7:AL10)</f>
        <v>728</v>
      </c>
      <c r="AM6" s="480">
        <f>SUM(AM7:AM10)</f>
        <v>728</v>
      </c>
      <c r="AN6" s="480">
        <f t="shared" si="0"/>
        <v>728</v>
      </c>
      <c r="AO6" s="480">
        <f t="shared" si="0"/>
        <v>608</v>
      </c>
      <c r="AP6" s="613">
        <f>SUM(AP7:AP10)</f>
        <v>418</v>
      </c>
      <c r="AQ6" s="477">
        <f>SUM(AQ7:AQ10)</f>
        <v>418</v>
      </c>
      <c r="AR6" s="480">
        <f>SUM(AR7:AR10)</f>
        <v>418</v>
      </c>
      <c r="AS6" s="653">
        <f>SUM(AS7:AS10)</f>
        <v>28578</v>
      </c>
    </row>
    <row r="7" spans="1:45" x14ac:dyDescent="0.35">
      <c r="A7" s="199"/>
      <c r="B7" s="742" t="s">
        <v>406</v>
      </c>
      <c r="C7" s="742"/>
      <c r="D7" s="742"/>
      <c r="E7" s="742"/>
      <c r="F7" s="742"/>
      <c r="G7" s="742"/>
      <c r="H7" s="742"/>
      <c r="I7" s="481">
        <f>19*12</f>
        <v>228</v>
      </c>
      <c r="J7" s="504">
        <f>19*12+38*5</f>
        <v>418</v>
      </c>
      <c r="K7" s="514">
        <f>19*12+38*5</f>
        <v>418</v>
      </c>
      <c r="L7" s="482">
        <f>19*12</f>
        <v>228</v>
      </c>
      <c r="M7" s="485">
        <f>19*12</f>
        <v>228</v>
      </c>
      <c r="N7" s="541">
        <f>19*12+38*5</f>
        <v>418</v>
      </c>
      <c r="O7" s="499">
        <f>19*12</f>
        <v>228</v>
      </c>
      <c r="P7" s="483">
        <f>19*12</f>
        <v>228</v>
      </c>
      <c r="Q7" s="484">
        <f>19*12+38*5</f>
        <v>418</v>
      </c>
      <c r="R7" s="527">
        <f>19*12+38*5</f>
        <v>418</v>
      </c>
      <c r="S7" s="558">
        <f>19*12+(38*2)*5</f>
        <v>608</v>
      </c>
      <c r="T7" s="562">
        <f>19*12+38*5</f>
        <v>418</v>
      </c>
      <c r="U7" s="574">
        <f>19*12+38*5</f>
        <v>418</v>
      </c>
      <c r="V7" s="483">
        <f>19*12</f>
        <v>228</v>
      </c>
      <c r="W7" s="486">
        <f>19*12</f>
        <v>228</v>
      </c>
      <c r="X7" s="487">
        <f>19*12</f>
        <v>228</v>
      </c>
      <c r="Y7" s="602">
        <f>19*12+38*5</f>
        <v>418</v>
      </c>
      <c r="Z7" s="614">
        <f>19*12+38*5</f>
        <v>418</v>
      </c>
      <c r="AA7" s="488">
        <f>19*12</f>
        <v>228</v>
      </c>
      <c r="AB7" s="626">
        <f>19*12+38*5</f>
        <v>418</v>
      </c>
      <c r="AC7" s="587">
        <f>19*12</f>
        <v>228</v>
      </c>
      <c r="AD7" s="486">
        <f>19*12</f>
        <v>228</v>
      </c>
      <c r="AE7" s="489">
        <f>19*12+38*5</f>
        <v>418</v>
      </c>
      <c r="AF7" s="638">
        <f>19*12+(38*2)*5</f>
        <v>608</v>
      </c>
      <c r="AG7" s="598">
        <f>19*12+(38*2)*5</f>
        <v>608</v>
      </c>
      <c r="AH7" s="638">
        <f>19*12+38*5</f>
        <v>418</v>
      </c>
      <c r="AI7" s="485">
        <f t="shared" ref="AI7:AN7" si="3">19*12</f>
        <v>228</v>
      </c>
      <c r="AJ7" s="483">
        <f t="shared" si="3"/>
        <v>228</v>
      </c>
      <c r="AK7" s="484">
        <f t="shared" si="3"/>
        <v>228</v>
      </c>
      <c r="AL7" s="489">
        <f t="shared" si="3"/>
        <v>228</v>
      </c>
      <c r="AM7" s="489">
        <f t="shared" si="3"/>
        <v>228</v>
      </c>
      <c r="AN7" s="489">
        <f t="shared" si="3"/>
        <v>228</v>
      </c>
      <c r="AO7" s="489">
        <f>19*12+(38*2)*5</f>
        <v>608</v>
      </c>
      <c r="AP7" s="641">
        <f>19*12+38*5</f>
        <v>418</v>
      </c>
      <c r="AQ7" s="486">
        <f>19*12+38*5</f>
        <v>418</v>
      </c>
      <c r="AR7" s="489">
        <f>19*12+38*5</f>
        <v>418</v>
      </c>
      <c r="AS7" s="490">
        <f t="shared" ref="AS7:AS12" si="4">SUM(I7:AR7)</f>
        <v>12578</v>
      </c>
    </row>
    <row r="8" spans="1:45" x14ac:dyDescent="0.35">
      <c r="A8" s="199"/>
      <c r="B8" s="742" t="s">
        <v>492</v>
      </c>
      <c r="C8" s="742"/>
      <c r="D8" s="742"/>
      <c r="E8" s="742"/>
      <c r="F8" s="742"/>
      <c r="G8" s="742"/>
      <c r="H8" s="742"/>
      <c r="I8" s="555">
        <v>500</v>
      </c>
      <c r="J8" s="505">
        <v>0</v>
      </c>
      <c r="K8" s="515">
        <v>0</v>
      </c>
      <c r="L8" s="491">
        <v>500</v>
      </c>
      <c r="M8" s="495">
        <v>500</v>
      </c>
      <c r="N8" s="542">
        <v>0</v>
      </c>
      <c r="O8" s="495">
        <v>500</v>
      </c>
      <c r="P8" s="493">
        <v>500</v>
      </c>
      <c r="Q8" s="494">
        <v>0</v>
      </c>
      <c r="R8" s="528">
        <v>0</v>
      </c>
      <c r="S8" s="495">
        <v>0</v>
      </c>
      <c r="T8" s="563">
        <v>0</v>
      </c>
      <c r="U8" s="575">
        <v>0</v>
      </c>
      <c r="V8" s="493">
        <v>500</v>
      </c>
      <c r="W8" s="496">
        <v>500</v>
      </c>
      <c r="X8" s="583">
        <v>3000</v>
      </c>
      <c r="Y8" s="603">
        <v>0</v>
      </c>
      <c r="Z8" s="615">
        <v>0</v>
      </c>
      <c r="AA8" s="596">
        <v>4000</v>
      </c>
      <c r="AB8" s="627">
        <v>0</v>
      </c>
      <c r="AC8" s="588">
        <v>500</v>
      </c>
      <c r="AD8" s="496">
        <v>500</v>
      </c>
      <c r="AE8" s="297">
        <v>0</v>
      </c>
      <c r="AF8" s="603">
        <v>0</v>
      </c>
      <c r="AG8" s="297">
        <v>0</v>
      </c>
      <c r="AH8" s="603">
        <v>0</v>
      </c>
      <c r="AI8" s="583">
        <v>2000</v>
      </c>
      <c r="AJ8" s="493">
        <v>500</v>
      </c>
      <c r="AK8" s="494">
        <v>500</v>
      </c>
      <c r="AL8" s="297">
        <v>500</v>
      </c>
      <c r="AM8" s="297">
        <v>500</v>
      </c>
      <c r="AN8" s="297">
        <v>500</v>
      </c>
      <c r="AO8" s="297">
        <v>0</v>
      </c>
      <c r="AP8" s="563">
        <v>0</v>
      </c>
      <c r="AQ8" s="496">
        <v>0</v>
      </c>
      <c r="AR8" s="297">
        <v>0</v>
      </c>
      <c r="AS8" s="490">
        <f t="shared" si="4"/>
        <v>16000</v>
      </c>
    </row>
    <row r="9" spans="1:45" x14ac:dyDescent="0.35">
      <c r="A9" s="199"/>
      <c r="B9" s="742" t="s">
        <v>35</v>
      </c>
      <c r="C9" s="742"/>
      <c r="D9" s="742"/>
      <c r="E9" s="742"/>
      <c r="F9" s="742"/>
      <c r="G9" s="742"/>
      <c r="H9" s="742"/>
      <c r="I9" s="492">
        <v>0</v>
      </c>
      <c r="J9" s="505">
        <v>0</v>
      </c>
      <c r="K9" s="515">
        <v>0</v>
      </c>
      <c r="L9" s="491">
        <v>0</v>
      </c>
      <c r="M9" s="495">
        <v>0</v>
      </c>
      <c r="N9" s="542">
        <v>0</v>
      </c>
      <c r="O9" s="495">
        <v>0</v>
      </c>
      <c r="P9" s="493">
        <v>0</v>
      </c>
      <c r="Q9" s="494">
        <v>0</v>
      </c>
      <c r="R9" s="528">
        <v>0</v>
      </c>
      <c r="S9" s="495">
        <v>0</v>
      </c>
      <c r="T9" s="563">
        <v>0</v>
      </c>
      <c r="U9" s="575">
        <v>0</v>
      </c>
      <c r="V9" s="493">
        <v>0</v>
      </c>
      <c r="W9" s="496">
        <v>0</v>
      </c>
      <c r="X9" s="297">
        <v>0</v>
      </c>
      <c r="Y9" s="603">
        <v>0</v>
      </c>
      <c r="Z9" s="615">
        <v>0</v>
      </c>
      <c r="AA9" s="493">
        <v>0</v>
      </c>
      <c r="AB9" s="627">
        <v>0</v>
      </c>
      <c r="AC9" s="588">
        <v>0</v>
      </c>
      <c r="AD9" s="496">
        <v>0</v>
      </c>
      <c r="AE9" s="297">
        <v>0</v>
      </c>
      <c r="AF9" s="603">
        <v>0</v>
      </c>
      <c r="AG9" s="297">
        <v>0</v>
      </c>
      <c r="AH9" s="603">
        <v>0</v>
      </c>
      <c r="AI9" s="495">
        <v>0</v>
      </c>
      <c r="AJ9" s="493">
        <v>0</v>
      </c>
      <c r="AK9" s="494">
        <v>0</v>
      </c>
      <c r="AL9" s="297">
        <v>0</v>
      </c>
      <c r="AM9" s="297">
        <v>0</v>
      </c>
      <c r="AN9" s="297">
        <v>0</v>
      </c>
      <c r="AO9" s="297">
        <v>0</v>
      </c>
      <c r="AP9" s="563">
        <v>0</v>
      </c>
      <c r="AQ9" s="496">
        <v>0</v>
      </c>
      <c r="AR9" s="297">
        <v>0</v>
      </c>
      <c r="AS9" s="490">
        <f t="shared" si="4"/>
        <v>0</v>
      </c>
    </row>
    <row r="10" spans="1:45" x14ac:dyDescent="0.35">
      <c r="A10" s="199"/>
      <c r="B10" s="742" t="s">
        <v>370</v>
      </c>
      <c r="C10" s="742"/>
      <c r="D10" s="742"/>
      <c r="E10" s="742"/>
      <c r="F10" s="742"/>
      <c r="G10" s="742"/>
      <c r="H10" s="742"/>
      <c r="I10" s="492">
        <v>0</v>
      </c>
      <c r="J10" s="505">
        <v>0</v>
      </c>
      <c r="K10" s="515">
        <v>0</v>
      </c>
      <c r="L10" s="491">
        <v>0</v>
      </c>
      <c r="M10" s="495">
        <v>0</v>
      </c>
      <c r="N10" s="542">
        <v>0</v>
      </c>
      <c r="O10" s="495">
        <v>0</v>
      </c>
      <c r="P10" s="493">
        <v>0</v>
      </c>
      <c r="Q10" s="494">
        <v>0</v>
      </c>
      <c r="R10" s="528">
        <v>0</v>
      </c>
      <c r="S10" s="495">
        <v>0</v>
      </c>
      <c r="T10" s="563">
        <v>0</v>
      </c>
      <c r="U10" s="575">
        <v>0</v>
      </c>
      <c r="V10" s="493">
        <v>0</v>
      </c>
      <c r="W10" s="496">
        <v>0</v>
      </c>
      <c r="X10" s="297">
        <v>0</v>
      </c>
      <c r="Y10" s="603">
        <v>0</v>
      </c>
      <c r="Z10" s="615">
        <v>0</v>
      </c>
      <c r="AA10" s="493">
        <v>0</v>
      </c>
      <c r="AB10" s="627">
        <v>0</v>
      </c>
      <c r="AC10" s="588">
        <v>0</v>
      </c>
      <c r="AD10" s="496">
        <v>0</v>
      </c>
      <c r="AE10" s="297">
        <v>0</v>
      </c>
      <c r="AF10" s="603">
        <v>0</v>
      </c>
      <c r="AG10" s="297">
        <v>0</v>
      </c>
      <c r="AH10" s="603">
        <v>0</v>
      </c>
      <c r="AI10" s="495">
        <v>0</v>
      </c>
      <c r="AJ10" s="493">
        <v>0</v>
      </c>
      <c r="AK10" s="494">
        <v>0</v>
      </c>
      <c r="AL10" s="297">
        <v>0</v>
      </c>
      <c r="AM10" s="297">
        <v>0</v>
      </c>
      <c r="AN10" s="297">
        <v>0</v>
      </c>
      <c r="AO10" s="297">
        <v>0</v>
      </c>
      <c r="AP10" s="563">
        <v>0</v>
      </c>
      <c r="AQ10" s="496">
        <v>0</v>
      </c>
      <c r="AR10" s="297">
        <v>0</v>
      </c>
      <c r="AS10" s="490">
        <f t="shared" si="4"/>
        <v>0</v>
      </c>
    </row>
    <row r="11" spans="1:45" s="250" customFormat="1" ht="24" customHeight="1" x14ac:dyDescent="0.35">
      <c r="A11" s="202">
        <v>2</v>
      </c>
      <c r="B11" s="750" t="s">
        <v>493</v>
      </c>
      <c r="C11" s="750"/>
      <c r="D11" s="750"/>
      <c r="E11" s="750"/>
      <c r="F11" s="750"/>
      <c r="G11" s="750"/>
      <c r="H11" s="750"/>
      <c r="I11" s="497">
        <v>15</v>
      </c>
      <c r="J11" s="506">
        <v>15</v>
      </c>
      <c r="K11" s="516">
        <v>15</v>
      </c>
      <c r="L11" s="498">
        <v>15</v>
      </c>
      <c r="M11" s="236">
        <v>15</v>
      </c>
      <c r="N11" s="543">
        <v>15</v>
      </c>
      <c r="O11" s="236">
        <v>15</v>
      </c>
      <c r="P11" s="244">
        <v>15</v>
      </c>
      <c r="Q11" s="245">
        <v>15</v>
      </c>
      <c r="R11" s="529">
        <v>15</v>
      </c>
      <c r="S11" s="236">
        <v>15</v>
      </c>
      <c r="T11" s="564">
        <v>15</v>
      </c>
      <c r="U11" s="576">
        <v>15</v>
      </c>
      <c r="V11" s="244">
        <v>15</v>
      </c>
      <c r="W11" s="203">
        <v>15</v>
      </c>
      <c r="X11" s="276">
        <v>15</v>
      </c>
      <c r="Y11" s="604">
        <v>15</v>
      </c>
      <c r="Z11" s="616">
        <v>15</v>
      </c>
      <c r="AA11" s="279">
        <v>15</v>
      </c>
      <c r="AB11" s="628">
        <v>15</v>
      </c>
      <c r="AC11" s="589">
        <v>15</v>
      </c>
      <c r="AD11" s="203">
        <v>15</v>
      </c>
      <c r="AE11" s="276">
        <v>15</v>
      </c>
      <c r="AF11" s="604">
        <v>15</v>
      </c>
      <c r="AG11" s="276">
        <v>15</v>
      </c>
      <c r="AH11" s="604">
        <v>15</v>
      </c>
      <c r="AI11" s="286">
        <v>15</v>
      </c>
      <c r="AJ11" s="279">
        <v>15</v>
      </c>
      <c r="AK11" s="280">
        <v>15</v>
      </c>
      <c r="AL11" s="276">
        <v>15</v>
      </c>
      <c r="AM11" s="276">
        <v>15</v>
      </c>
      <c r="AN11" s="276">
        <v>15</v>
      </c>
      <c r="AO11" s="276">
        <v>15</v>
      </c>
      <c r="AP11" s="642">
        <v>15</v>
      </c>
      <c r="AQ11" s="290">
        <v>15</v>
      </c>
      <c r="AR11" s="276">
        <v>15</v>
      </c>
      <c r="AS11" s="653">
        <f t="shared" si="4"/>
        <v>540</v>
      </c>
    </row>
    <row r="12" spans="1:45" s="250" customFormat="1" ht="25.5" customHeight="1" x14ac:dyDescent="0.35">
      <c r="A12" s="199">
        <v>3</v>
      </c>
      <c r="B12" s="751" t="s">
        <v>494</v>
      </c>
      <c r="C12" s="751"/>
      <c r="D12" s="751"/>
      <c r="E12" s="751"/>
      <c r="F12" s="751"/>
      <c r="G12" s="751"/>
      <c r="H12" s="751"/>
      <c r="I12" s="497">
        <v>25</v>
      </c>
      <c r="J12" s="506">
        <v>25</v>
      </c>
      <c r="K12" s="516">
        <v>25</v>
      </c>
      <c r="L12" s="498">
        <v>25</v>
      </c>
      <c r="M12" s="236">
        <v>25</v>
      </c>
      <c r="N12" s="543">
        <v>25</v>
      </c>
      <c r="O12" s="236">
        <v>25</v>
      </c>
      <c r="P12" s="244">
        <v>25</v>
      </c>
      <c r="Q12" s="245">
        <v>25</v>
      </c>
      <c r="R12" s="529">
        <v>25</v>
      </c>
      <c r="S12" s="236">
        <v>25</v>
      </c>
      <c r="T12" s="564">
        <v>25</v>
      </c>
      <c r="U12" s="576">
        <v>25</v>
      </c>
      <c r="V12" s="244">
        <v>25</v>
      </c>
      <c r="W12" s="203">
        <v>25</v>
      </c>
      <c r="X12" s="276">
        <v>25</v>
      </c>
      <c r="Y12" s="604">
        <v>25</v>
      </c>
      <c r="Z12" s="616">
        <v>25</v>
      </c>
      <c r="AA12" s="279">
        <v>25</v>
      </c>
      <c r="AB12" s="628">
        <v>25</v>
      </c>
      <c r="AC12" s="589">
        <v>25</v>
      </c>
      <c r="AD12" s="203">
        <v>25</v>
      </c>
      <c r="AE12" s="276">
        <v>25</v>
      </c>
      <c r="AF12" s="604">
        <v>25</v>
      </c>
      <c r="AG12" s="276">
        <v>25</v>
      </c>
      <c r="AH12" s="604">
        <v>25</v>
      </c>
      <c r="AI12" s="286">
        <v>25</v>
      </c>
      <c r="AJ12" s="279">
        <v>25</v>
      </c>
      <c r="AK12" s="280">
        <v>25</v>
      </c>
      <c r="AL12" s="276">
        <v>25</v>
      </c>
      <c r="AM12" s="276">
        <v>25</v>
      </c>
      <c r="AN12" s="276">
        <v>25</v>
      </c>
      <c r="AO12" s="276">
        <v>25</v>
      </c>
      <c r="AP12" s="642">
        <v>25</v>
      </c>
      <c r="AQ12" s="290">
        <v>25</v>
      </c>
      <c r="AR12" s="276">
        <v>25</v>
      </c>
      <c r="AS12" s="653">
        <f t="shared" si="4"/>
        <v>900</v>
      </c>
    </row>
    <row r="13" spans="1:45" s="250" customFormat="1" ht="19.5" x14ac:dyDescent="0.35">
      <c r="A13" s="197"/>
      <c r="B13" s="747" t="s">
        <v>368</v>
      </c>
      <c r="C13" s="747"/>
      <c r="D13" s="747"/>
      <c r="E13" s="747"/>
      <c r="F13" s="747"/>
      <c r="G13" s="747"/>
      <c r="H13" s="748"/>
      <c r="I13" s="218">
        <f>I6+I11+I12</f>
        <v>768</v>
      </c>
      <c r="J13" s="507">
        <f t="shared" ref="J13:L13" si="5">J6+J11+J12</f>
        <v>458</v>
      </c>
      <c r="K13" s="517">
        <f t="shared" si="5"/>
        <v>458</v>
      </c>
      <c r="L13" s="268">
        <f t="shared" si="5"/>
        <v>768</v>
      </c>
      <c r="M13" s="222">
        <f t="shared" ref="M13" si="6">M6+M11+M12</f>
        <v>768</v>
      </c>
      <c r="N13" s="544">
        <f t="shared" ref="N13:O13" si="7">N6+N11+N12</f>
        <v>458</v>
      </c>
      <c r="O13" s="222">
        <f t="shared" si="7"/>
        <v>768</v>
      </c>
      <c r="P13" s="218">
        <f t="shared" ref="P13" si="8">P6+P11+P12</f>
        <v>768</v>
      </c>
      <c r="Q13" s="267">
        <f t="shared" ref="Q13:R13" si="9">Q6+Q11+Q12</f>
        <v>458</v>
      </c>
      <c r="R13" s="530">
        <f t="shared" si="9"/>
        <v>458</v>
      </c>
      <c r="S13" s="222">
        <f t="shared" ref="S13" si="10">S6+S11+S12</f>
        <v>648</v>
      </c>
      <c r="T13" s="565">
        <f t="shared" ref="T13:U13" si="11">T6+T11+T12</f>
        <v>458</v>
      </c>
      <c r="U13" s="577">
        <f t="shared" si="11"/>
        <v>458</v>
      </c>
      <c r="V13" s="218">
        <f t="shared" ref="V13" si="12">V6+V11+V12</f>
        <v>768</v>
      </c>
      <c r="W13" s="268">
        <f t="shared" ref="W13:AC13" si="13">W6+W11+W12</f>
        <v>768</v>
      </c>
      <c r="X13" s="277">
        <f t="shared" ref="X13" si="14">X6+X11+X12</f>
        <v>3268</v>
      </c>
      <c r="Y13" s="605">
        <f t="shared" ref="Y13" si="15">Y6+Y11+Y12</f>
        <v>458</v>
      </c>
      <c r="Z13" s="617">
        <f t="shared" ref="Z13" si="16">Z6+Z11+Z12</f>
        <v>458</v>
      </c>
      <c r="AA13" s="273">
        <f>AA6+AA11+AA12</f>
        <v>4268</v>
      </c>
      <c r="AB13" s="629">
        <f>AB6+AB11+AB12</f>
        <v>458</v>
      </c>
      <c r="AC13" s="590">
        <f t="shared" si="13"/>
        <v>768</v>
      </c>
      <c r="AD13" s="268">
        <f t="shared" ref="AD13" si="17">AD6+AD11+AD12</f>
        <v>768</v>
      </c>
      <c r="AE13" s="277">
        <f t="shared" ref="AE13:AJ13" si="18">AE6+AE11+AE12</f>
        <v>458</v>
      </c>
      <c r="AF13" s="605">
        <f t="shared" si="18"/>
        <v>648</v>
      </c>
      <c r="AG13" s="277">
        <f t="shared" si="18"/>
        <v>648</v>
      </c>
      <c r="AH13" s="605">
        <f t="shared" si="18"/>
        <v>458</v>
      </c>
      <c r="AI13" s="287">
        <f>AI6+AI11+AI12</f>
        <v>2268</v>
      </c>
      <c r="AJ13" s="273">
        <f t="shared" si="18"/>
        <v>768</v>
      </c>
      <c r="AK13" s="277">
        <f>AK6+AK11+AK12</f>
        <v>768</v>
      </c>
      <c r="AL13" s="277">
        <f>AL6+AL11+AL12</f>
        <v>768</v>
      </c>
      <c r="AM13" s="278">
        <f t="shared" ref="AM13" si="19">AM6+AM11+AM12</f>
        <v>768</v>
      </c>
      <c r="AN13" s="277">
        <f t="shared" ref="AN13" si="20">AN6+AN11+AN12</f>
        <v>768</v>
      </c>
      <c r="AO13" s="277">
        <f t="shared" ref="AO13" si="21">AO6+AO11+AO12</f>
        <v>648</v>
      </c>
      <c r="AP13" s="643">
        <f t="shared" ref="AP13" si="22">AP6+AP11+AP12</f>
        <v>458</v>
      </c>
      <c r="AQ13" s="287">
        <f t="shared" ref="AQ13" si="23">AQ6+AQ11+AQ12</f>
        <v>458</v>
      </c>
      <c r="AR13" s="277">
        <f t="shared" ref="AR13" si="24">AR6+AR11+AR12</f>
        <v>458</v>
      </c>
      <c r="AS13" s="299">
        <f>AS6+AS11+AS12</f>
        <v>30018</v>
      </c>
    </row>
    <row r="14" spans="1:45" x14ac:dyDescent="0.35">
      <c r="A14" s="197"/>
      <c r="B14" s="745" t="s">
        <v>284</v>
      </c>
      <c r="C14" s="745"/>
      <c r="D14" s="745"/>
      <c r="E14" s="745"/>
      <c r="F14" s="745"/>
      <c r="G14" s="745"/>
      <c r="H14" s="746"/>
      <c r="I14" s="215"/>
      <c r="J14" s="502"/>
      <c r="K14" s="518"/>
      <c r="L14" s="223"/>
      <c r="M14" s="232"/>
      <c r="N14" s="539"/>
      <c r="O14" s="232"/>
      <c r="P14" s="216"/>
      <c r="Q14" s="243"/>
      <c r="R14" s="525"/>
      <c r="S14" s="232"/>
      <c r="T14" s="560"/>
      <c r="U14" s="572"/>
      <c r="V14" s="216"/>
      <c r="W14" s="197"/>
      <c r="X14" s="278"/>
      <c r="Y14" s="606"/>
      <c r="Z14" s="618"/>
      <c r="AA14" s="281"/>
      <c r="AB14" s="630"/>
      <c r="AC14" s="585"/>
      <c r="AD14" s="262"/>
      <c r="AE14" s="266"/>
      <c r="AF14" s="610"/>
      <c r="AG14" s="278"/>
      <c r="AH14" s="606"/>
      <c r="AI14" s="284"/>
      <c r="AJ14" s="281"/>
      <c r="AK14" s="282"/>
      <c r="AL14" s="266"/>
      <c r="AM14" s="278"/>
      <c r="AN14" s="278"/>
      <c r="AO14" s="278"/>
      <c r="AP14" s="644"/>
      <c r="AQ14" s="275"/>
      <c r="AR14" s="278"/>
      <c r="AS14" s="300"/>
    </row>
    <row r="15" spans="1:45" ht="16.5" customHeight="1" x14ac:dyDescent="0.35">
      <c r="A15" s="199">
        <v>4</v>
      </c>
      <c r="B15" s="737" t="s">
        <v>271</v>
      </c>
      <c r="C15" s="738"/>
      <c r="D15" s="738"/>
      <c r="E15" s="738"/>
      <c r="F15" s="738"/>
      <c r="G15" s="738"/>
      <c r="H15" s="739"/>
      <c r="I15" s="208">
        <f>SUM(I16:I19)</f>
        <v>540</v>
      </c>
      <c r="J15" s="503">
        <f t="shared" ref="J15:AO15" si="25">SUM(J16:J19)</f>
        <v>40</v>
      </c>
      <c r="K15" s="513">
        <f t="shared" si="25"/>
        <v>40</v>
      </c>
      <c r="L15" s="238">
        <f t="shared" si="25"/>
        <v>40</v>
      </c>
      <c r="M15" s="233">
        <f t="shared" si="25"/>
        <v>540</v>
      </c>
      <c r="N15" s="540">
        <f t="shared" si="25"/>
        <v>40</v>
      </c>
      <c r="O15" s="233">
        <f t="shared" si="25"/>
        <v>540</v>
      </c>
      <c r="P15" s="208">
        <f t="shared" si="25"/>
        <v>540</v>
      </c>
      <c r="Q15" s="209">
        <f t="shared" si="25"/>
        <v>40</v>
      </c>
      <c r="R15" s="531">
        <f t="shared" si="25"/>
        <v>40</v>
      </c>
      <c r="S15" s="233">
        <f t="shared" si="25"/>
        <v>40</v>
      </c>
      <c r="T15" s="561">
        <f t="shared" si="25"/>
        <v>40</v>
      </c>
      <c r="U15" s="573">
        <f t="shared" si="25"/>
        <v>40</v>
      </c>
      <c r="V15" s="208">
        <f t="shared" si="25"/>
        <v>540</v>
      </c>
      <c r="W15" s="238">
        <f t="shared" si="25"/>
        <v>540</v>
      </c>
      <c r="X15" s="239">
        <f t="shared" ref="X15:Z15" si="26">SUM(X16:X19)</f>
        <v>40</v>
      </c>
      <c r="Y15" s="607">
        <f t="shared" si="26"/>
        <v>40</v>
      </c>
      <c r="Z15" s="619">
        <f t="shared" si="26"/>
        <v>40</v>
      </c>
      <c r="AA15" s="597">
        <f>SUM(AA16:AA19)</f>
        <v>40</v>
      </c>
      <c r="AB15" s="631">
        <f>SUM(AB16:AB19)</f>
        <v>40</v>
      </c>
      <c r="AC15" s="591">
        <f t="shared" si="25"/>
        <v>540</v>
      </c>
      <c r="AD15" s="238">
        <f t="shared" si="25"/>
        <v>540</v>
      </c>
      <c r="AE15" s="239">
        <f t="shared" si="25"/>
        <v>40</v>
      </c>
      <c r="AF15" s="607">
        <f t="shared" ref="AF15:AH15" si="27">SUM(AF16:AF19)</f>
        <v>40</v>
      </c>
      <c r="AG15" s="239">
        <f t="shared" si="27"/>
        <v>40</v>
      </c>
      <c r="AH15" s="607">
        <f t="shared" si="27"/>
        <v>40</v>
      </c>
      <c r="AI15" s="283">
        <f>SUM(AI16:AI19)</f>
        <v>40</v>
      </c>
      <c r="AJ15" s="283">
        <f t="shared" si="25"/>
        <v>540</v>
      </c>
      <c r="AK15" s="207">
        <f>SUM(AK16:AK19)</f>
        <v>540</v>
      </c>
      <c r="AL15" s="239">
        <f>SUM(AL16:AL19)</f>
        <v>540</v>
      </c>
      <c r="AM15" s="239">
        <f>SUM(AM16:AM19)</f>
        <v>540</v>
      </c>
      <c r="AN15" s="239">
        <f t="shared" si="25"/>
        <v>540</v>
      </c>
      <c r="AO15" s="239">
        <f t="shared" si="25"/>
        <v>40</v>
      </c>
      <c r="AP15" s="619">
        <f>SUM(AP16:AP19)</f>
        <v>40</v>
      </c>
      <c r="AQ15" s="274">
        <f>SUM(AQ16:AQ19)</f>
        <v>40</v>
      </c>
      <c r="AR15" s="239">
        <f>SUM(AR16:AR19)</f>
        <v>40</v>
      </c>
      <c r="AS15" s="298">
        <f>AS16+AS17+AS18+AS19</f>
        <v>7940</v>
      </c>
    </row>
    <row r="16" spans="1:45" x14ac:dyDescent="0.35">
      <c r="A16" s="199"/>
      <c r="B16" s="742" t="s">
        <v>495</v>
      </c>
      <c r="C16" s="742"/>
      <c r="D16" s="742"/>
      <c r="E16" s="742"/>
      <c r="F16" s="742"/>
      <c r="G16" s="742"/>
      <c r="H16" s="742"/>
      <c r="I16" s="217"/>
      <c r="J16" s="505"/>
      <c r="K16" s="515"/>
      <c r="L16" s="221"/>
      <c r="M16" s="500"/>
      <c r="N16" s="545"/>
      <c r="O16" s="235"/>
      <c r="P16" s="213"/>
      <c r="Q16" s="214"/>
      <c r="R16" s="532"/>
      <c r="S16" s="235"/>
      <c r="T16" s="566"/>
      <c r="U16" s="578"/>
      <c r="V16" s="213"/>
      <c r="W16" s="257"/>
      <c r="X16" s="226"/>
      <c r="Y16" s="603"/>
      <c r="Z16" s="615"/>
      <c r="AA16" s="213"/>
      <c r="AB16" s="627"/>
      <c r="AC16" s="592"/>
      <c r="AD16" s="257"/>
      <c r="AE16" s="226"/>
      <c r="AF16" s="603"/>
      <c r="AG16" s="226"/>
      <c r="AH16" s="603"/>
      <c r="AI16" s="235"/>
      <c r="AJ16" s="213"/>
      <c r="AK16" s="214"/>
      <c r="AL16" s="226"/>
      <c r="AM16" s="226"/>
      <c r="AN16" s="226"/>
      <c r="AO16" s="226"/>
      <c r="AP16" s="563"/>
      <c r="AQ16" s="257"/>
      <c r="AR16" s="226"/>
      <c r="AS16" s="298">
        <f t="shared" ref="AS16:AS22" si="28">SUM(I16:AR16)</f>
        <v>0</v>
      </c>
    </row>
    <row r="17" spans="1:46" x14ac:dyDescent="0.35">
      <c r="A17" s="199"/>
      <c r="B17" s="742" t="s">
        <v>496</v>
      </c>
      <c r="C17" s="742"/>
      <c r="D17" s="742"/>
      <c r="E17" s="742"/>
      <c r="F17" s="742"/>
      <c r="G17" s="742"/>
      <c r="H17" s="742"/>
      <c r="I17" s="217">
        <v>40</v>
      </c>
      <c r="J17" s="505">
        <v>40</v>
      </c>
      <c r="K17" s="515">
        <v>40</v>
      </c>
      <c r="L17" s="221">
        <v>40</v>
      </c>
      <c r="M17" s="235">
        <v>40</v>
      </c>
      <c r="N17" s="542">
        <v>40</v>
      </c>
      <c r="O17" s="235">
        <v>40</v>
      </c>
      <c r="P17" s="213">
        <v>40</v>
      </c>
      <c r="Q17" s="214">
        <v>40</v>
      </c>
      <c r="R17" s="532">
        <v>40</v>
      </c>
      <c r="S17" s="235">
        <v>40</v>
      </c>
      <c r="T17" s="563">
        <v>40</v>
      </c>
      <c r="U17" s="575">
        <v>40</v>
      </c>
      <c r="V17" s="213">
        <v>40</v>
      </c>
      <c r="W17" s="257">
        <v>40</v>
      </c>
      <c r="X17" s="226">
        <v>40</v>
      </c>
      <c r="Y17" s="603">
        <v>40</v>
      </c>
      <c r="Z17" s="615">
        <v>40</v>
      </c>
      <c r="AA17" s="213">
        <v>40</v>
      </c>
      <c r="AB17" s="627">
        <v>40</v>
      </c>
      <c r="AC17" s="592">
        <v>40</v>
      </c>
      <c r="AD17" s="257">
        <v>40</v>
      </c>
      <c r="AE17" s="226">
        <v>40</v>
      </c>
      <c r="AF17" s="603">
        <v>40</v>
      </c>
      <c r="AG17" s="226">
        <v>40</v>
      </c>
      <c r="AH17" s="603">
        <v>40</v>
      </c>
      <c r="AI17" s="235">
        <v>40</v>
      </c>
      <c r="AJ17" s="213">
        <v>40</v>
      </c>
      <c r="AK17" s="214">
        <v>40</v>
      </c>
      <c r="AL17" s="226">
        <v>40</v>
      </c>
      <c r="AM17" s="226">
        <v>40</v>
      </c>
      <c r="AN17" s="226">
        <v>40</v>
      </c>
      <c r="AO17" s="226">
        <v>40</v>
      </c>
      <c r="AP17" s="563">
        <v>40</v>
      </c>
      <c r="AQ17" s="257">
        <v>40</v>
      </c>
      <c r="AR17" s="226">
        <v>40</v>
      </c>
      <c r="AS17" s="653">
        <f t="shared" si="28"/>
        <v>1440</v>
      </c>
    </row>
    <row r="18" spans="1:46" x14ac:dyDescent="0.35">
      <c r="A18" s="199"/>
      <c r="B18" s="749" t="s">
        <v>442</v>
      </c>
      <c r="C18" s="749"/>
      <c r="D18" s="749"/>
      <c r="E18" s="749"/>
      <c r="F18" s="749"/>
      <c r="G18" s="749"/>
      <c r="H18" s="749"/>
      <c r="I18" s="217">
        <v>0</v>
      </c>
      <c r="J18" s="505">
        <v>0</v>
      </c>
      <c r="K18" s="515">
        <v>0</v>
      </c>
      <c r="L18" s="221">
        <v>0</v>
      </c>
      <c r="M18" s="235">
        <v>0</v>
      </c>
      <c r="N18" s="542">
        <v>0</v>
      </c>
      <c r="O18" s="235">
        <v>0</v>
      </c>
      <c r="P18" s="213">
        <v>0</v>
      </c>
      <c r="Q18" s="214">
        <v>0</v>
      </c>
      <c r="R18" s="532">
        <v>0</v>
      </c>
      <c r="S18" s="235">
        <v>0</v>
      </c>
      <c r="T18" s="563">
        <v>0</v>
      </c>
      <c r="U18" s="575">
        <v>0</v>
      </c>
      <c r="V18" s="213">
        <v>0</v>
      </c>
      <c r="W18" s="257">
        <v>0</v>
      </c>
      <c r="X18" s="297">
        <v>0</v>
      </c>
      <c r="Y18" s="603">
        <v>0</v>
      </c>
      <c r="Z18" s="615">
        <v>0</v>
      </c>
      <c r="AA18" s="213">
        <v>0</v>
      </c>
      <c r="AB18" s="627">
        <v>0</v>
      </c>
      <c r="AC18" s="592">
        <v>0</v>
      </c>
      <c r="AD18" s="257">
        <v>0</v>
      </c>
      <c r="AE18" s="226">
        <v>0</v>
      </c>
      <c r="AF18" s="603">
        <v>0</v>
      </c>
      <c r="AG18" s="226">
        <v>0</v>
      </c>
      <c r="AH18" s="603">
        <v>0</v>
      </c>
      <c r="AI18" s="235">
        <v>0</v>
      </c>
      <c r="AJ18" s="213">
        <v>0</v>
      </c>
      <c r="AK18" s="214">
        <v>0</v>
      </c>
      <c r="AL18" s="226">
        <v>0</v>
      </c>
      <c r="AM18" s="226">
        <v>0</v>
      </c>
      <c r="AN18" s="226">
        <v>0</v>
      </c>
      <c r="AO18" s="226">
        <v>0</v>
      </c>
      <c r="AP18" s="563">
        <v>0</v>
      </c>
      <c r="AQ18" s="257">
        <v>0</v>
      </c>
      <c r="AR18" s="226">
        <v>0</v>
      </c>
      <c r="AS18" s="298">
        <f t="shared" si="28"/>
        <v>0</v>
      </c>
    </row>
    <row r="19" spans="1:46" x14ac:dyDescent="0.35">
      <c r="A19" s="199"/>
      <c r="B19" s="742" t="s">
        <v>364</v>
      </c>
      <c r="C19" s="742"/>
      <c r="D19" s="742"/>
      <c r="E19" s="742"/>
      <c r="F19" s="742"/>
      <c r="G19" s="742"/>
      <c r="H19" s="742"/>
      <c r="I19" s="217">
        <v>500</v>
      </c>
      <c r="J19" s="505">
        <v>0</v>
      </c>
      <c r="K19" s="515">
        <v>0</v>
      </c>
      <c r="L19" s="554">
        <v>0</v>
      </c>
      <c r="M19" s="235">
        <v>500</v>
      </c>
      <c r="N19" s="542">
        <v>0</v>
      </c>
      <c r="O19" s="235">
        <v>500</v>
      </c>
      <c r="P19" s="213">
        <v>500</v>
      </c>
      <c r="Q19" s="214">
        <v>0</v>
      </c>
      <c r="R19" s="532">
        <v>0</v>
      </c>
      <c r="S19" s="235">
        <v>0</v>
      </c>
      <c r="T19" s="563">
        <v>0</v>
      </c>
      <c r="U19" s="575">
        <v>0</v>
      </c>
      <c r="V19" s="213">
        <v>500</v>
      </c>
      <c r="W19" s="257">
        <v>500</v>
      </c>
      <c r="X19" s="475">
        <v>0</v>
      </c>
      <c r="Y19" s="603">
        <v>0</v>
      </c>
      <c r="Z19" s="615">
        <v>0</v>
      </c>
      <c r="AA19" s="553">
        <v>0</v>
      </c>
      <c r="AB19" s="627">
        <v>0</v>
      </c>
      <c r="AC19" s="592">
        <v>500</v>
      </c>
      <c r="AD19" s="257">
        <v>500</v>
      </c>
      <c r="AE19" s="226">
        <v>0</v>
      </c>
      <c r="AF19" s="603">
        <v>0</v>
      </c>
      <c r="AG19" s="226">
        <v>0</v>
      </c>
      <c r="AH19" s="603">
        <v>0</v>
      </c>
      <c r="AI19" s="235">
        <v>0</v>
      </c>
      <c r="AJ19" s="213">
        <v>500</v>
      </c>
      <c r="AK19" s="214">
        <v>500</v>
      </c>
      <c r="AL19" s="226">
        <v>500</v>
      </c>
      <c r="AM19" s="226">
        <v>500</v>
      </c>
      <c r="AN19" s="226">
        <v>500</v>
      </c>
      <c r="AO19" s="226">
        <v>0</v>
      </c>
      <c r="AP19" s="563">
        <v>0</v>
      </c>
      <c r="AQ19" s="257">
        <v>0</v>
      </c>
      <c r="AR19" s="226">
        <v>0</v>
      </c>
      <c r="AS19" s="298">
        <f t="shared" si="28"/>
        <v>6500</v>
      </c>
    </row>
    <row r="20" spans="1:46" s="250" customFormat="1" ht="16.5" customHeight="1" x14ac:dyDescent="0.35">
      <c r="A20" s="199">
        <v>5</v>
      </c>
      <c r="B20" s="737" t="s">
        <v>365</v>
      </c>
      <c r="C20" s="738"/>
      <c r="D20" s="738"/>
      <c r="E20" s="738"/>
      <c r="F20" s="738"/>
      <c r="G20" s="738"/>
      <c r="H20" s="739"/>
      <c r="I20" s="248">
        <f>I21+I22+I23</f>
        <v>500</v>
      </c>
      <c r="J20" s="508">
        <f t="shared" ref="J20:AO20" si="29">J21+J22+J23</f>
        <v>0</v>
      </c>
      <c r="K20" s="519">
        <f t="shared" si="29"/>
        <v>0</v>
      </c>
      <c r="L20" s="258">
        <f t="shared" si="29"/>
        <v>500</v>
      </c>
      <c r="M20" s="241">
        <f t="shared" si="29"/>
        <v>500</v>
      </c>
      <c r="N20" s="546">
        <f t="shared" si="29"/>
        <v>0</v>
      </c>
      <c r="O20" s="241">
        <f t="shared" si="29"/>
        <v>500</v>
      </c>
      <c r="P20" s="248">
        <f t="shared" si="29"/>
        <v>500</v>
      </c>
      <c r="Q20" s="249">
        <f t="shared" si="29"/>
        <v>0</v>
      </c>
      <c r="R20" s="533">
        <f t="shared" si="29"/>
        <v>0</v>
      </c>
      <c r="S20" s="241">
        <f t="shared" si="29"/>
        <v>0</v>
      </c>
      <c r="T20" s="567">
        <f t="shared" si="29"/>
        <v>0</v>
      </c>
      <c r="U20" s="579">
        <f t="shared" si="29"/>
        <v>0</v>
      </c>
      <c r="V20" s="248">
        <f t="shared" si="29"/>
        <v>500</v>
      </c>
      <c r="W20" s="258">
        <f t="shared" si="29"/>
        <v>500</v>
      </c>
      <c r="X20" s="240">
        <f t="shared" ref="X20" si="30">X21+X22+X23</f>
        <v>0</v>
      </c>
      <c r="Y20" s="608">
        <f t="shared" ref="Y20" si="31">Y21+Y22+Y23</f>
        <v>0</v>
      </c>
      <c r="Z20" s="620">
        <f t="shared" ref="Z20" si="32">Z21+Z22+Z23</f>
        <v>0</v>
      </c>
      <c r="AA20" s="248">
        <f>AA21+AA22+AA23</f>
        <v>0</v>
      </c>
      <c r="AB20" s="632">
        <f>AB21+AB22+AB23</f>
        <v>0</v>
      </c>
      <c r="AC20" s="593">
        <f t="shared" si="29"/>
        <v>500</v>
      </c>
      <c r="AD20" s="258">
        <f t="shared" si="29"/>
        <v>500</v>
      </c>
      <c r="AE20" s="240">
        <f t="shared" si="29"/>
        <v>0</v>
      </c>
      <c r="AF20" s="608">
        <f t="shared" si="29"/>
        <v>0</v>
      </c>
      <c r="AG20" s="240">
        <f t="shared" si="29"/>
        <v>0</v>
      </c>
      <c r="AH20" s="608">
        <f t="shared" si="29"/>
        <v>0</v>
      </c>
      <c r="AI20" s="241">
        <f>AI21+AI22+AI23</f>
        <v>0</v>
      </c>
      <c r="AJ20" s="241">
        <f t="shared" si="29"/>
        <v>500</v>
      </c>
      <c r="AK20" s="249">
        <f>AK21+AK22+AK23</f>
        <v>500</v>
      </c>
      <c r="AL20" s="240">
        <f>AL21+AL22+AL23</f>
        <v>500</v>
      </c>
      <c r="AM20" s="240">
        <f>AM21+AM22+AM23</f>
        <v>500</v>
      </c>
      <c r="AN20" s="240">
        <f t="shared" si="29"/>
        <v>500</v>
      </c>
      <c r="AO20" s="240">
        <f t="shared" si="29"/>
        <v>0</v>
      </c>
      <c r="AP20" s="620">
        <f>AP21+AP22+AP23</f>
        <v>0</v>
      </c>
      <c r="AQ20" s="258">
        <f>AQ21+AQ22+AQ23</f>
        <v>0</v>
      </c>
      <c r="AR20" s="240">
        <f>AR21+AR22+AR23</f>
        <v>0</v>
      </c>
      <c r="AS20" s="298">
        <f t="shared" si="28"/>
        <v>7000</v>
      </c>
    </row>
    <row r="21" spans="1:46" ht="16.5" customHeight="1" x14ac:dyDescent="0.35">
      <c r="A21" s="199"/>
      <c r="B21" s="742" t="s">
        <v>274</v>
      </c>
      <c r="C21" s="742"/>
      <c r="D21" s="742"/>
      <c r="E21" s="742"/>
      <c r="F21" s="742"/>
      <c r="G21" s="742"/>
      <c r="H21" s="742"/>
      <c r="I21" s="523">
        <v>0</v>
      </c>
      <c r="J21" s="505">
        <v>0</v>
      </c>
      <c r="K21" s="515">
        <v>0</v>
      </c>
      <c r="L21" s="221">
        <v>0</v>
      </c>
      <c r="M21" s="523">
        <v>0</v>
      </c>
      <c r="N21" s="542">
        <v>0</v>
      </c>
      <c r="O21" s="235">
        <v>0</v>
      </c>
      <c r="P21" s="213">
        <v>0</v>
      </c>
      <c r="Q21" s="537">
        <v>0</v>
      </c>
      <c r="R21" s="534">
        <v>0</v>
      </c>
      <c r="S21" s="235">
        <v>0</v>
      </c>
      <c r="T21" s="563">
        <v>0</v>
      </c>
      <c r="U21" s="575">
        <v>0</v>
      </c>
      <c r="V21" s="213">
        <v>0</v>
      </c>
      <c r="W21" s="257">
        <v>0</v>
      </c>
      <c r="X21" s="226">
        <v>0</v>
      </c>
      <c r="Y21" s="603">
        <v>0</v>
      </c>
      <c r="Z21" s="615">
        <v>0</v>
      </c>
      <c r="AA21" s="213">
        <v>0</v>
      </c>
      <c r="AB21" s="627">
        <v>0</v>
      </c>
      <c r="AC21" s="592">
        <v>0</v>
      </c>
      <c r="AD21" s="257">
        <v>0</v>
      </c>
      <c r="AE21" s="226">
        <v>0</v>
      </c>
      <c r="AF21" s="639">
        <v>0</v>
      </c>
      <c r="AG21" s="523">
        <v>0</v>
      </c>
      <c r="AH21" s="603">
        <v>0</v>
      </c>
      <c r="AI21" s="523">
        <v>0</v>
      </c>
      <c r="AJ21" s="213">
        <v>0</v>
      </c>
      <c r="AK21" s="214">
        <v>0</v>
      </c>
      <c r="AL21" s="226">
        <v>0</v>
      </c>
      <c r="AM21" s="523">
        <v>0</v>
      </c>
      <c r="AN21" s="523">
        <v>0</v>
      </c>
      <c r="AO21" s="523">
        <v>0</v>
      </c>
      <c r="AP21" s="563">
        <v>0</v>
      </c>
      <c r="AQ21" s="523">
        <v>0</v>
      </c>
      <c r="AR21" s="523">
        <v>0</v>
      </c>
      <c r="AS21" s="298">
        <f t="shared" si="28"/>
        <v>0</v>
      </c>
    </row>
    <row r="22" spans="1:46" x14ac:dyDescent="0.35">
      <c r="A22" s="199"/>
      <c r="B22" s="742" t="s">
        <v>366</v>
      </c>
      <c r="C22" s="742"/>
      <c r="D22" s="742"/>
      <c r="E22" s="742"/>
      <c r="F22" s="742"/>
      <c r="G22" s="742"/>
      <c r="H22" s="742"/>
      <c r="I22" s="217">
        <v>500</v>
      </c>
      <c r="J22" s="505">
        <v>0</v>
      </c>
      <c r="K22" s="515">
        <v>0</v>
      </c>
      <c r="L22" s="221">
        <v>500</v>
      </c>
      <c r="M22" s="235">
        <v>500</v>
      </c>
      <c r="N22" s="542">
        <v>0</v>
      </c>
      <c r="O22" s="235">
        <v>500</v>
      </c>
      <c r="P22" s="213">
        <v>500</v>
      </c>
      <c r="Q22" s="214">
        <v>0</v>
      </c>
      <c r="R22" s="532">
        <v>0</v>
      </c>
      <c r="S22" s="235">
        <v>0</v>
      </c>
      <c r="T22" s="563">
        <v>0</v>
      </c>
      <c r="U22" s="575">
        <v>0</v>
      </c>
      <c r="V22" s="213">
        <v>500</v>
      </c>
      <c r="W22" s="257">
        <v>500</v>
      </c>
      <c r="X22" s="475">
        <v>0</v>
      </c>
      <c r="Y22" s="603">
        <v>0</v>
      </c>
      <c r="Z22" s="615">
        <v>0</v>
      </c>
      <c r="AA22" s="553">
        <v>0</v>
      </c>
      <c r="AB22" s="627">
        <v>0</v>
      </c>
      <c r="AC22" s="592">
        <v>500</v>
      </c>
      <c r="AD22" s="257">
        <v>500</v>
      </c>
      <c r="AE22" s="475">
        <v>0</v>
      </c>
      <c r="AF22" s="603">
        <v>0</v>
      </c>
      <c r="AG22" s="226">
        <v>0</v>
      </c>
      <c r="AH22" s="603">
        <v>0</v>
      </c>
      <c r="AI22" s="552">
        <v>0</v>
      </c>
      <c r="AJ22" s="213">
        <v>500</v>
      </c>
      <c r="AK22" s="214">
        <v>500</v>
      </c>
      <c r="AL22" s="226">
        <v>500</v>
      </c>
      <c r="AM22" s="226">
        <v>500</v>
      </c>
      <c r="AN22" s="226">
        <v>500</v>
      </c>
      <c r="AO22" s="226">
        <v>0</v>
      </c>
      <c r="AP22" s="563">
        <v>0</v>
      </c>
      <c r="AQ22" s="257">
        <v>0</v>
      </c>
      <c r="AR22" s="226">
        <v>0</v>
      </c>
      <c r="AS22" s="298">
        <f t="shared" si="28"/>
        <v>7000</v>
      </c>
    </row>
    <row r="23" spans="1:46" x14ac:dyDescent="0.35">
      <c r="A23" s="199"/>
      <c r="B23" s="742" t="s">
        <v>367</v>
      </c>
      <c r="C23" s="742"/>
      <c r="D23" s="742"/>
      <c r="E23" s="742"/>
      <c r="F23" s="742"/>
      <c r="G23" s="742"/>
      <c r="H23" s="742"/>
      <c r="I23" s="217">
        <v>0</v>
      </c>
      <c r="J23" s="549">
        <v>0</v>
      </c>
      <c r="K23" s="550">
        <v>0</v>
      </c>
      <c r="L23" s="252">
        <v>0</v>
      </c>
      <c r="M23" s="235">
        <v>0</v>
      </c>
      <c r="N23" s="551">
        <v>0</v>
      </c>
      <c r="O23" s="253">
        <v>0</v>
      </c>
      <c r="P23" s="252">
        <v>0</v>
      </c>
      <c r="Q23" s="556">
        <v>0</v>
      </c>
      <c r="R23" s="557">
        <v>0</v>
      </c>
      <c r="S23" s="252">
        <v>0</v>
      </c>
      <c r="T23" s="568">
        <v>0</v>
      </c>
      <c r="U23" s="580">
        <v>0</v>
      </c>
      <c r="V23" s="252">
        <v>0</v>
      </c>
      <c r="W23" s="252">
        <v>0</v>
      </c>
      <c r="X23" s="226">
        <v>0</v>
      </c>
      <c r="Y23" s="609">
        <v>0</v>
      </c>
      <c r="Z23" s="621">
        <v>0</v>
      </c>
      <c r="AA23" s="213">
        <v>0</v>
      </c>
      <c r="AB23" s="633">
        <v>0</v>
      </c>
      <c r="AC23" s="594">
        <v>0</v>
      </c>
      <c r="AD23" s="272">
        <v>0</v>
      </c>
      <c r="AE23" s="583">
        <v>0</v>
      </c>
      <c r="AF23" s="603">
        <v>0</v>
      </c>
      <c r="AG23" s="226">
        <v>0</v>
      </c>
      <c r="AH23" s="609">
        <v>0</v>
      </c>
      <c r="AI23" s="235">
        <v>0</v>
      </c>
      <c r="AJ23" s="252">
        <v>0</v>
      </c>
      <c r="AK23" s="254">
        <v>0</v>
      </c>
      <c r="AL23" s="255">
        <v>0</v>
      </c>
      <c r="AM23" s="226">
        <v>0</v>
      </c>
      <c r="AN23" s="226">
        <v>0</v>
      </c>
      <c r="AO23" s="226">
        <v>0</v>
      </c>
      <c r="AP23" s="568">
        <v>0</v>
      </c>
      <c r="AQ23" s="647">
        <v>0</v>
      </c>
      <c r="AR23" s="647">
        <v>0</v>
      </c>
      <c r="AS23" s="298">
        <f>SUM(AR23:AR23)</f>
        <v>0</v>
      </c>
    </row>
    <row r="24" spans="1:46" s="250" customFormat="1" ht="19.5" x14ac:dyDescent="0.35">
      <c r="A24" s="197"/>
      <c r="B24" s="747" t="s">
        <v>285</v>
      </c>
      <c r="C24" s="747"/>
      <c r="D24" s="747"/>
      <c r="E24" s="747"/>
      <c r="F24" s="747"/>
      <c r="G24" s="747"/>
      <c r="H24" s="748"/>
      <c r="I24" s="264">
        <f t="shared" ref="I24:AO24" si="33">I15+I20</f>
        <v>1040</v>
      </c>
      <c r="J24" s="502">
        <f t="shared" si="33"/>
        <v>40</v>
      </c>
      <c r="K24" s="520">
        <f t="shared" si="33"/>
        <v>40</v>
      </c>
      <c r="L24" s="197">
        <f t="shared" si="33"/>
        <v>540</v>
      </c>
      <c r="M24" s="232">
        <f t="shared" si="33"/>
        <v>1040</v>
      </c>
      <c r="N24" s="539">
        <f t="shared" si="33"/>
        <v>40</v>
      </c>
      <c r="O24" s="232">
        <f t="shared" si="33"/>
        <v>1040</v>
      </c>
      <c r="P24" s="264">
        <f t="shared" si="33"/>
        <v>1040</v>
      </c>
      <c r="Q24" s="243">
        <f t="shared" si="33"/>
        <v>40</v>
      </c>
      <c r="R24" s="525">
        <f t="shared" si="33"/>
        <v>40</v>
      </c>
      <c r="S24" s="232">
        <f t="shared" si="33"/>
        <v>40</v>
      </c>
      <c r="T24" s="569">
        <f t="shared" si="33"/>
        <v>40</v>
      </c>
      <c r="U24" s="581">
        <f t="shared" si="33"/>
        <v>40</v>
      </c>
      <c r="V24" s="264">
        <f t="shared" si="33"/>
        <v>1040</v>
      </c>
      <c r="W24" s="197">
        <f t="shared" si="33"/>
        <v>1040</v>
      </c>
      <c r="X24" s="278">
        <f t="shared" ref="X24:Z24" si="34">X15+X20</f>
        <v>40</v>
      </c>
      <c r="Y24" s="610">
        <f t="shared" si="34"/>
        <v>40</v>
      </c>
      <c r="Z24" s="622">
        <f t="shared" si="34"/>
        <v>40</v>
      </c>
      <c r="AA24" s="281">
        <f>AA15+AA20</f>
        <v>40</v>
      </c>
      <c r="AB24" s="634">
        <f>AB15+AB20</f>
        <v>40</v>
      </c>
      <c r="AC24" s="585">
        <f t="shared" si="33"/>
        <v>1040</v>
      </c>
      <c r="AD24" s="197">
        <f t="shared" si="33"/>
        <v>1040</v>
      </c>
      <c r="AE24" s="278">
        <f t="shared" si="33"/>
        <v>40</v>
      </c>
      <c r="AF24" s="610">
        <f t="shared" ref="AF24:AH24" si="35">AF15+AF20</f>
        <v>40</v>
      </c>
      <c r="AG24" s="278">
        <f t="shared" si="35"/>
        <v>40</v>
      </c>
      <c r="AH24" s="610">
        <f t="shared" si="35"/>
        <v>40</v>
      </c>
      <c r="AI24" s="284">
        <f>AI15+AI20</f>
        <v>40</v>
      </c>
      <c r="AJ24" s="284">
        <f t="shared" si="33"/>
        <v>1040</v>
      </c>
      <c r="AK24" s="285">
        <f>AK15+AK20</f>
        <v>1040</v>
      </c>
      <c r="AL24" s="278">
        <f>AL15+AL20</f>
        <v>1040</v>
      </c>
      <c r="AM24" s="278">
        <f>AM15+AM20</f>
        <v>1040</v>
      </c>
      <c r="AN24" s="278">
        <f t="shared" si="33"/>
        <v>1040</v>
      </c>
      <c r="AO24" s="278">
        <f t="shared" si="33"/>
        <v>40</v>
      </c>
      <c r="AP24" s="622">
        <f>AP15+AP20</f>
        <v>40</v>
      </c>
      <c r="AQ24" s="275">
        <f>AQ15+AQ20</f>
        <v>40</v>
      </c>
      <c r="AR24" s="278">
        <f>AR15+AR20</f>
        <v>40</v>
      </c>
      <c r="AS24" s="299">
        <f>AS15+AS20</f>
        <v>14940</v>
      </c>
    </row>
    <row r="25" spans="1:46" ht="18.75" thickBot="1" x14ac:dyDescent="0.4">
      <c r="A25" s="195"/>
      <c r="B25" s="195"/>
      <c r="C25" s="195"/>
      <c r="D25" s="195"/>
      <c r="E25" s="195"/>
      <c r="F25" s="195"/>
      <c r="G25" s="195"/>
      <c r="H25" s="195"/>
      <c r="I25" s="210"/>
      <c r="J25" s="509"/>
      <c r="K25" s="521"/>
      <c r="L25" s="200"/>
      <c r="M25" s="234"/>
      <c r="N25" s="547"/>
      <c r="O25" s="234"/>
      <c r="P25" s="211"/>
      <c r="Q25" s="212"/>
      <c r="R25" s="535"/>
      <c r="S25" s="234"/>
      <c r="T25" s="562"/>
      <c r="U25" s="574"/>
      <c r="V25" s="211"/>
      <c r="W25" s="200"/>
      <c r="X25" s="227"/>
      <c r="Y25" s="602"/>
      <c r="Z25" s="614"/>
      <c r="AA25" s="211"/>
      <c r="AB25" s="626"/>
      <c r="AC25" s="201"/>
      <c r="AD25" s="200"/>
      <c r="AE25" s="227"/>
      <c r="AF25" s="602"/>
      <c r="AG25" s="227"/>
      <c r="AH25" s="602"/>
      <c r="AI25" s="234"/>
      <c r="AJ25" s="269"/>
      <c r="AK25" s="270"/>
      <c r="AL25" s="227"/>
      <c r="AM25" s="291"/>
      <c r="AN25" s="227"/>
      <c r="AO25" s="227"/>
      <c r="AP25" s="645"/>
      <c r="AQ25" s="292"/>
      <c r="AR25" s="227"/>
      <c r="AS25" s="301"/>
    </row>
    <row r="26" spans="1:46" s="250" customFormat="1" ht="21.75" thickBot="1" x14ac:dyDescent="0.4">
      <c r="A26" s="204"/>
      <c r="B26" s="740" t="s">
        <v>371</v>
      </c>
      <c r="C26" s="740"/>
      <c r="D26" s="740"/>
      <c r="E26" s="740"/>
      <c r="F26" s="740"/>
      <c r="G26" s="740"/>
      <c r="H26" s="741"/>
      <c r="I26" s="228">
        <f t="shared" ref="I26:AO26" si="36">I13+I24</f>
        <v>1808</v>
      </c>
      <c r="J26" s="510">
        <f t="shared" si="36"/>
        <v>498</v>
      </c>
      <c r="K26" s="522">
        <f t="shared" si="36"/>
        <v>498</v>
      </c>
      <c r="L26" s="229">
        <f t="shared" si="36"/>
        <v>1308</v>
      </c>
      <c r="M26" s="230">
        <f t="shared" si="36"/>
        <v>1808</v>
      </c>
      <c r="N26" s="548">
        <f t="shared" si="36"/>
        <v>498</v>
      </c>
      <c r="O26" s="247">
        <f t="shared" si="36"/>
        <v>1808</v>
      </c>
      <c r="P26" s="228">
        <f t="shared" si="36"/>
        <v>1808</v>
      </c>
      <c r="Q26" s="246">
        <f t="shared" si="36"/>
        <v>498</v>
      </c>
      <c r="R26" s="536">
        <f t="shared" si="36"/>
        <v>498</v>
      </c>
      <c r="S26" s="247">
        <f t="shared" si="36"/>
        <v>688</v>
      </c>
      <c r="T26" s="570">
        <f t="shared" si="36"/>
        <v>498</v>
      </c>
      <c r="U26" s="582">
        <f t="shared" si="36"/>
        <v>498</v>
      </c>
      <c r="V26" s="228">
        <f t="shared" si="36"/>
        <v>1808</v>
      </c>
      <c r="W26" s="229">
        <f t="shared" si="36"/>
        <v>1808</v>
      </c>
      <c r="X26" s="230">
        <f t="shared" ref="X26:Z26" si="37">X13+X24</f>
        <v>3308</v>
      </c>
      <c r="Y26" s="611">
        <f t="shared" si="37"/>
        <v>498</v>
      </c>
      <c r="Z26" s="247">
        <f t="shared" si="37"/>
        <v>498</v>
      </c>
      <c r="AA26" s="228">
        <f>AA13+AA24</f>
        <v>4308</v>
      </c>
      <c r="AB26" s="635">
        <f>AB13+AB24</f>
        <v>498</v>
      </c>
      <c r="AC26" s="595">
        <f t="shared" si="36"/>
        <v>1808</v>
      </c>
      <c r="AD26" s="229">
        <f t="shared" si="36"/>
        <v>1808</v>
      </c>
      <c r="AE26" s="230">
        <f t="shared" si="36"/>
        <v>498</v>
      </c>
      <c r="AF26" s="611">
        <f t="shared" ref="AF26:AH26" si="38">AF13+AF24</f>
        <v>688</v>
      </c>
      <c r="AG26" s="230">
        <f t="shared" si="38"/>
        <v>688</v>
      </c>
      <c r="AH26" s="611">
        <f t="shared" si="38"/>
        <v>498</v>
      </c>
      <c r="AI26" s="230">
        <f>AI13+AI24</f>
        <v>2308</v>
      </c>
      <c r="AJ26" s="288">
        <f t="shared" si="36"/>
        <v>1808</v>
      </c>
      <c r="AK26" s="289">
        <f>AK13+AK24</f>
        <v>1808</v>
      </c>
      <c r="AL26" s="230">
        <f>AL13+AL24</f>
        <v>1808</v>
      </c>
      <c r="AM26" s="230">
        <f>AM13+AM24</f>
        <v>1808</v>
      </c>
      <c r="AN26" s="230">
        <f t="shared" si="36"/>
        <v>1808</v>
      </c>
      <c r="AO26" s="230">
        <f t="shared" si="36"/>
        <v>688</v>
      </c>
      <c r="AP26" s="646">
        <f>AP13+AP24</f>
        <v>498</v>
      </c>
      <c r="AQ26" s="237">
        <f>AQ13+AQ24</f>
        <v>498</v>
      </c>
      <c r="AR26" s="230">
        <f>AR13+AR24</f>
        <v>498</v>
      </c>
      <c r="AS26" s="302">
        <f>AS13+AS24</f>
        <v>44958</v>
      </c>
      <c r="AT26" s="251"/>
    </row>
    <row r="27" spans="1:46" x14ac:dyDescent="0.35">
      <c r="A27" s="194" t="s">
        <v>474</v>
      </c>
    </row>
    <row r="28" spans="1:46" x14ac:dyDescent="0.35">
      <c r="A28" s="194" t="s">
        <v>475</v>
      </c>
      <c r="Q28" s="194" t="s">
        <v>720</v>
      </c>
      <c r="AI28" s="194" t="s">
        <v>473</v>
      </c>
    </row>
    <row r="29" spans="1:46" x14ac:dyDescent="0.35">
      <c r="A29" s="194" t="s">
        <v>476</v>
      </c>
      <c r="AQ29" s="194" t="s">
        <v>473</v>
      </c>
    </row>
    <row r="30" spans="1:46" x14ac:dyDescent="0.35">
      <c r="A30" s="194" t="s">
        <v>451</v>
      </c>
    </row>
    <row r="31" spans="1:46" x14ac:dyDescent="0.35">
      <c r="A31" s="194" t="s">
        <v>452</v>
      </c>
    </row>
  </sheetData>
  <mergeCells count="32">
    <mergeCell ref="AJ3:AK3"/>
    <mergeCell ref="AP3:AQ3"/>
    <mergeCell ref="AA3:AB3"/>
    <mergeCell ref="P3:Q3"/>
    <mergeCell ref="T3:U3"/>
    <mergeCell ref="V3:W3"/>
    <mergeCell ref="AC3:AD3"/>
    <mergeCell ref="I3:J3"/>
    <mergeCell ref="K3:L3"/>
    <mergeCell ref="B5:H5"/>
    <mergeCell ref="B24:H24"/>
    <mergeCell ref="B14:H14"/>
    <mergeCell ref="B13:H13"/>
    <mergeCell ref="B15:H15"/>
    <mergeCell ref="B16:H16"/>
    <mergeCell ref="B17:H17"/>
    <mergeCell ref="B18:H18"/>
    <mergeCell ref="B7:H7"/>
    <mergeCell ref="B8:H8"/>
    <mergeCell ref="B9:H9"/>
    <mergeCell ref="B10:H10"/>
    <mergeCell ref="B11:H11"/>
    <mergeCell ref="B12:H12"/>
    <mergeCell ref="A3:A4"/>
    <mergeCell ref="B3:H4"/>
    <mergeCell ref="B6:H6"/>
    <mergeCell ref="B26:H26"/>
    <mergeCell ref="B19:H19"/>
    <mergeCell ref="B20:H20"/>
    <mergeCell ref="B21:H21"/>
    <mergeCell ref="B22:H22"/>
    <mergeCell ref="B23:H23"/>
  </mergeCells>
  <pageMargins left="0.7" right="0.7" top="0.75" bottom="0.75" header="0.3" footer="0.3"/>
  <pageSetup scale="29" orientation="landscape" r:id="rId1"/>
  <colBreaks count="1" manualBreakCount="1">
    <brk id="45" max="1048575" man="1"/>
  </colBreaks>
  <ignoredErrors>
    <ignoredError sqref="N7 Q7 AE7 S7 AA7:AB7" formula="1"/>
  </ignoredErrors>
  <legacy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T40"/>
  <sheetViews>
    <sheetView view="pageBreakPreview" topLeftCell="V17" zoomScale="90" zoomScaleSheetLayoutView="90" workbookViewId="0">
      <selection activeCell="AD40" sqref="AD40"/>
    </sheetView>
  </sheetViews>
  <sheetFormatPr defaultColWidth="9.140625" defaultRowHeight="15" outlineLevelCol="1" x14ac:dyDescent="0.25"/>
  <cols>
    <col min="1" max="1" width="3.42578125" style="1" customWidth="1"/>
    <col min="2" max="2" width="10.140625" style="1" customWidth="1"/>
    <col min="3" max="3" width="11.28515625" style="1" customWidth="1"/>
    <col min="4" max="6" width="9.140625" style="1"/>
    <col min="7" max="7" width="5" style="1" customWidth="1"/>
    <col min="8" max="8" width="22.7109375" style="1" customWidth="1"/>
    <col min="9" max="9" width="9.140625" style="1" customWidth="1"/>
    <col min="10" max="29" width="9.140625" style="1" customWidth="1" outlineLevel="1"/>
    <col min="30" max="30" width="12.28515625" style="1" customWidth="1"/>
    <col min="31" max="31" width="13" style="1" customWidth="1"/>
    <col min="32" max="43" width="9.140625" style="1"/>
    <col min="44" max="44" width="13.140625" style="1" customWidth="1"/>
    <col min="45" max="45" width="16.5703125" style="1" customWidth="1"/>
    <col min="46" max="16384" width="9.140625" style="1"/>
  </cols>
  <sheetData>
    <row r="1" spans="1:45" ht="18.75" x14ac:dyDescent="0.3">
      <c r="A1" s="133" t="s">
        <v>372</v>
      </c>
      <c r="B1" s="133"/>
      <c r="C1" s="133"/>
      <c r="D1" s="133"/>
      <c r="E1" s="133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  <c r="W1" s="133"/>
      <c r="X1" s="133"/>
      <c r="Y1" s="133"/>
      <c r="Z1" s="133"/>
      <c r="AA1" s="133"/>
      <c r="AB1" s="133"/>
      <c r="AC1" s="133"/>
      <c r="AD1" s="133"/>
      <c r="AE1" s="133"/>
      <c r="AF1" s="133"/>
      <c r="AG1" s="133"/>
      <c r="AH1" s="133"/>
      <c r="AI1" s="133"/>
      <c r="AJ1" s="133"/>
      <c r="AK1" s="133"/>
      <c r="AL1" s="133"/>
      <c r="AM1" s="133"/>
      <c r="AN1" s="133"/>
      <c r="AO1" s="133"/>
      <c r="AP1" s="133"/>
      <c r="AQ1" s="133"/>
      <c r="AR1" s="133"/>
    </row>
    <row r="2" spans="1:45" ht="21" x14ac:dyDescent="0.35">
      <c r="A2" s="60" t="s">
        <v>401</v>
      </c>
      <c r="B2" s="60"/>
      <c r="C2" s="60"/>
      <c r="D2" s="60"/>
      <c r="E2" s="60"/>
      <c r="F2" s="60"/>
      <c r="G2" s="60"/>
      <c r="H2" s="60" t="s">
        <v>473</v>
      </c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0"/>
      <c r="AG2" s="60"/>
      <c r="AH2" s="60"/>
      <c r="AI2" s="60"/>
      <c r="AJ2" s="60"/>
      <c r="AK2" s="60"/>
      <c r="AL2" s="60"/>
      <c r="AM2" s="60"/>
      <c r="AN2" s="60"/>
      <c r="AO2" s="60"/>
      <c r="AP2" s="60"/>
      <c r="AQ2" s="60"/>
      <c r="AR2" s="60"/>
    </row>
    <row r="3" spans="1:45" ht="21" x14ac:dyDescent="0.35">
      <c r="A3" s="60"/>
      <c r="B3" s="60"/>
      <c r="C3" s="60"/>
      <c r="D3" s="60"/>
      <c r="E3" s="60"/>
      <c r="F3" s="60"/>
      <c r="G3" s="60"/>
      <c r="H3" s="60"/>
      <c r="I3" s="60">
        <f>19*12</f>
        <v>228</v>
      </c>
      <c r="J3" s="60">
        <f>19*12</f>
        <v>228</v>
      </c>
      <c r="K3" s="60">
        <f>19*12</f>
        <v>228</v>
      </c>
      <c r="L3" s="60">
        <f>19*12</f>
        <v>228</v>
      </c>
      <c r="M3" s="60">
        <f>19*12</f>
        <v>228</v>
      </c>
      <c r="N3" s="60">
        <f>19*12+(38*2)*5</f>
        <v>608</v>
      </c>
      <c r="O3" s="60">
        <f>19*12+38*5</f>
        <v>418</v>
      </c>
      <c r="P3" s="60">
        <f>19*12+(38*2)*5</f>
        <v>608</v>
      </c>
      <c r="Q3" s="60">
        <f>19*12+(38*2)*5</f>
        <v>608</v>
      </c>
      <c r="R3" s="60">
        <f>19*12</f>
        <v>228</v>
      </c>
      <c r="S3" s="60">
        <f>19*12+(38*2)*5</f>
        <v>608</v>
      </c>
      <c r="T3" s="60">
        <f>19*12</f>
        <v>228</v>
      </c>
      <c r="U3" s="60">
        <f>19*12</f>
        <v>228</v>
      </c>
      <c r="V3" s="60">
        <f>19*12+38*5</f>
        <v>418</v>
      </c>
      <c r="W3" s="60">
        <f>19*12</f>
        <v>228</v>
      </c>
      <c r="X3" s="60">
        <f>19*12</f>
        <v>228</v>
      </c>
      <c r="Y3" s="60">
        <f>19*12</f>
        <v>228</v>
      </c>
      <c r="Z3" s="60">
        <f>19*12+38*5</f>
        <v>418</v>
      </c>
      <c r="AA3" s="60">
        <f>19*12+38*5</f>
        <v>418</v>
      </c>
      <c r="AB3" s="60">
        <f>19*12+38*5</f>
        <v>418</v>
      </c>
      <c r="AC3" s="60">
        <f>19*12</f>
        <v>228</v>
      </c>
      <c r="AD3" s="60">
        <f>19*12+38*5</f>
        <v>418</v>
      </c>
      <c r="AE3" s="60">
        <f>19*12+38*5</f>
        <v>418</v>
      </c>
      <c r="AF3" s="60">
        <f>19*12+38*5</f>
        <v>418</v>
      </c>
      <c r="AG3" s="60">
        <f>19*12+38*5</f>
        <v>418</v>
      </c>
      <c r="AH3" s="60">
        <f>19*12+38*5</f>
        <v>418</v>
      </c>
      <c r="AI3" s="60">
        <f>19*12</f>
        <v>228</v>
      </c>
      <c r="AJ3" s="60">
        <f>19*12</f>
        <v>228</v>
      </c>
      <c r="AK3" s="60">
        <f>19*12+38*5</f>
        <v>418</v>
      </c>
      <c r="AL3" s="60">
        <f>19*12+38*5</f>
        <v>418</v>
      </c>
      <c r="AM3" s="60">
        <f>19*12</f>
        <v>228</v>
      </c>
      <c r="AN3" s="60">
        <f>19*12</f>
        <v>228</v>
      </c>
      <c r="AO3" s="60">
        <f>19*12+38*5</f>
        <v>418</v>
      </c>
      <c r="AP3" s="60">
        <f>19*12+38*5</f>
        <v>418</v>
      </c>
      <c r="AQ3" s="60">
        <f>19*12</f>
        <v>228</v>
      </c>
      <c r="AR3" s="60">
        <f>19*12+38*5</f>
        <v>418</v>
      </c>
    </row>
    <row r="4" spans="1:45" ht="23.25" x14ac:dyDescent="0.35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</row>
    <row r="5" spans="1:45" ht="25.5" x14ac:dyDescent="0.25">
      <c r="A5" s="758" t="s">
        <v>0</v>
      </c>
      <c r="B5" s="759" t="s">
        <v>2</v>
      </c>
      <c r="C5" s="759"/>
      <c r="D5" s="759"/>
      <c r="E5" s="759"/>
      <c r="F5" s="759"/>
      <c r="G5" s="759"/>
      <c r="H5" s="759"/>
      <c r="I5" s="760"/>
      <c r="J5" s="761"/>
      <c r="K5" s="761"/>
      <c r="L5" s="761"/>
      <c r="M5" s="761"/>
      <c r="N5" s="761"/>
      <c r="O5" s="761"/>
      <c r="P5" s="761"/>
      <c r="Q5" s="761"/>
      <c r="R5" s="761"/>
      <c r="S5" s="761"/>
      <c r="T5" s="761"/>
      <c r="U5" s="761"/>
      <c r="V5" s="761"/>
      <c r="W5" s="761"/>
      <c r="X5" s="761"/>
      <c r="Y5" s="761"/>
      <c r="Z5" s="761"/>
      <c r="AA5" s="761"/>
      <c r="AB5" s="761"/>
      <c r="AC5" s="761"/>
      <c r="AD5" s="760"/>
      <c r="AE5" s="761"/>
      <c r="AF5" s="761"/>
      <c r="AG5" s="761"/>
      <c r="AH5" s="761"/>
      <c r="AI5" s="761"/>
      <c r="AJ5" s="761"/>
      <c r="AK5" s="761"/>
      <c r="AL5" s="761"/>
      <c r="AM5" s="761"/>
      <c r="AN5" s="761"/>
      <c r="AO5" s="761"/>
      <c r="AP5" s="761"/>
      <c r="AQ5" s="761"/>
      <c r="AR5" s="780"/>
    </row>
    <row r="6" spans="1:45" ht="102" x14ac:dyDescent="0.25">
      <c r="A6" s="758"/>
      <c r="B6" s="759"/>
      <c r="C6" s="759"/>
      <c r="D6" s="759"/>
      <c r="E6" s="759"/>
      <c r="F6" s="759"/>
      <c r="G6" s="759"/>
      <c r="H6" s="759"/>
      <c r="I6" s="154" t="s">
        <v>16</v>
      </c>
      <c r="J6" s="192" t="s">
        <v>412</v>
      </c>
      <c r="K6" s="154" t="s">
        <v>89</v>
      </c>
      <c r="L6" s="154" t="s">
        <v>356</v>
      </c>
      <c r="M6" s="154" t="s">
        <v>107</v>
      </c>
      <c r="N6" s="154" t="s">
        <v>112</v>
      </c>
      <c r="O6" s="154" t="s">
        <v>118</v>
      </c>
      <c r="P6" s="154" t="s">
        <v>128</v>
      </c>
      <c r="Q6" s="154" t="s">
        <v>351</v>
      </c>
      <c r="R6" s="154" t="s">
        <v>141</v>
      </c>
      <c r="S6" s="154" t="s">
        <v>152</v>
      </c>
      <c r="T6" s="155" t="s">
        <v>157</v>
      </c>
      <c r="U6" s="154" t="s">
        <v>355</v>
      </c>
      <c r="V6" s="154" t="s">
        <v>357</v>
      </c>
      <c r="W6" s="155" t="s">
        <v>358</v>
      </c>
      <c r="X6" s="193" t="s">
        <v>359</v>
      </c>
      <c r="Y6" s="154" t="s">
        <v>360</v>
      </c>
      <c r="Z6" s="154" t="s">
        <v>361</v>
      </c>
      <c r="AA6" s="154" t="s">
        <v>362</v>
      </c>
      <c r="AB6" s="154" t="s">
        <v>363</v>
      </c>
      <c r="AC6" s="155" t="s">
        <v>227</v>
      </c>
      <c r="AD6" s="154" t="s">
        <v>453</v>
      </c>
      <c r="AE6" s="154" t="s">
        <v>482</v>
      </c>
      <c r="AF6" s="154" t="s">
        <v>454</v>
      </c>
      <c r="AG6" s="154" t="s">
        <v>455</v>
      </c>
      <c r="AH6" s="192" t="s">
        <v>456</v>
      </c>
      <c r="AI6" s="154" t="s">
        <v>457</v>
      </c>
      <c r="AJ6" s="154" t="s">
        <v>458</v>
      </c>
      <c r="AK6" s="154" t="s">
        <v>459</v>
      </c>
      <c r="AL6" s="154" t="s">
        <v>460</v>
      </c>
      <c r="AM6" s="154" t="s">
        <v>461</v>
      </c>
      <c r="AN6" s="154" t="s">
        <v>462</v>
      </c>
      <c r="AO6" s="154" t="s">
        <v>463</v>
      </c>
      <c r="AP6" s="154" t="s">
        <v>464</v>
      </c>
      <c r="AQ6" s="154" t="s">
        <v>465</v>
      </c>
      <c r="AR6" s="154" t="s">
        <v>479</v>
      </c>
      <c r="AS6" s="145" t="s">
        <v>29</v>
      </c>
    </row>
    <row r="7" spans="1:45" ht="23.25" x14ac:dyDescent="0.35">
      <c r="A7" s="762" t="s">
        <v>369</v>
      </c>
      <c r="B7" s="763"/>
      <c r="C7" s="763"/>
      <c r="D7" s="763"/>
      <c r="E7" s="763"/>
      <c r="F7" s="763"/>
      <c r="G7" s="763"/>
      <c r="H7" s="763"/>
      <c r="I7" s="763"/>
      <c r="J7" s="763"/>
      <c r="K7" s="763"/>
      <c r="L7" s="763"/>
      <c r="M7" s="763"/>
      <c r="N7" s="763"/>
      <c r="O7" s="763"/>
      <c r="P7" s="763"/>
      <c r="Q7" s="763"/>
      <c r="R7" s="763"/>
      <c r="S7" s="763"/>
      <c r="T7" s="763"/>
      <c r="U7" s="763"/>
      <c r="V7" s="763"/>
      <c r="W7" s="763"/>
      <c r="X7" s="763"/>
      <c r="Y7" s="763"/>
      <c r="Z7" s="763"/>
      <c r="AA7" s="763"/>
      <c r="AB7" s="763"/>
      <c r="AC7" s="763"/>
      <c r="AD7" s="153"/>
      <c r="AE7" s="153"/>
      <c r="AF7" s="153"/>
      <c r="AG7" s="153"/>
      <c r="AH7" s="153"/>
      <c r="AI7" s="153"/>
      <c r="AJ7" s="153"/>
      <c r="AK7" s="153"/>
      <c r="AL7" s="153"/>
      <c r="AM7" s="153"/>
      <c r="AN7" s="153"/>
      <c r="AO7" s="153"/>
      <c r="AP7" s="153"/>
      <c r="AQ7" s="153"/>
      <c r="AR7" s="153"/>
      <c r="AS7" s="60"/>
    </row>
    <row r="8" spans="1:45" ht="24" customHeight="1" x14ac:dyDescent="0.35">
      <c r="A8" s="156">
        <v>1</v>
      </c>
      <c r="B8" s="764" t="s">
        <v>32</v>
      </c>
      <c r="C8" s="764"/>
      <c r="D8" s="764"/>
      <c r="E8" s="764"/>
      <c r="F8" s="764"/>
      <c r="G8" s="764"/>
      <c r="H8" s="764"/>
      <c r="I8" s="157">
        <f t="shared" ref="I8:AQ8" si="0">SUM(I9:I12)</f>
        <v>728</v>
      </c>
      <c r="J8" s="157">
        <f t="shared" si="0"/>
        <v>728</v>
      </c>
      <c r="K8" s="157">
        <f t="shared" si="0"/>
        <v>728</v>
      </c>
      <c r="L8" s="157">
        <f t="shared" si="0"/>
        <v>728</v>
      </c>
      <c r="M8" s="157">
        <f t="shared" si="0"/>
        <v>728</v>
      </c>
      <c r="N8" s="157">
        <f t="shared" si="0"/>
        <v>608</v>
      </c>
      <c r="O8" s="157">
        <f t="shared" si="0"/>
        <v>418</v>
      </c>
      <c r="P8" s="157">
        <f t="shared" si="0"/>
        <v>608</v>
      </c>
      <c r="Q8" s="157">
        <f t="shared" si="0"/>
        <v>608</v>
      </c>
      <c r="R8" s="157">
        <f t="shared" si="0"/>
        <v>728</v>
      </c>
      <c r="S8" s="157">
        <f t="shared" si="0"/>
        <v>608</v>
      </c>
      <c r="T8" s="157">
        <f t="shared" si="0"/>
        <v>4228</v>
      </c>
      <c r="U8" s="157">
        <f t="shared" si="0"/>
        <v>728</v>
      </c>
      <c r="V8" s="157">
        <f t="shared" si="0"/>
        <v>418</v>
      </c>
      <c r="W8" s="157">
        <f t="shared" si="0"/>
        <v>2228</v>
      </c>
      <c r="X8" s="157">
        <f t="shared" si="0"/>
        <v>728</v>
      </c>
      <c r="Y8" s="157">
        <f t="shared" si="0"/>
        <v>728</v>
      </c>
      <c r="Z8" s="157">
        <f t="shared" si="0"/>
        <v>418</v>
      </c>
      <c r="AA8" s="157">
        <f t="shared" si="0"/>
        <v>418</v>
      </c>
      <c r="AB8" s="157">
        <f t="shared" si="0"/>
        <v>418</v>
      </c>
      <c r="AC8" s="157">
        <f t="shared" si="0"/>
        <v>3228</v>
      </c>
      <c r="AD8" s="157">
        <f t="shared" si="0"/>
        <v>418</v>
      </c>
      <c r="AE8" s="157">
        <f t="shared" si="0"/>
        <v>418</v>
      </c>
      <c r="AF8" s="157">
        <f t="shared" si="0"/>
        <v>418</v>
      </c>
      <c r="AG8" s="157">
        <f t="shared" si="0"/>
        <v>418</v>
      </c>
      <c r="AH8" s="157">
        <f t="shared" si="0"/>
        <v>418</v>
      </c>
      <c r="AI8" s="157">
        <f t="shared" si="0"/>
        <v>728</v>
      </c>
      <c r="AJ8" s="157">
        <f t="shared" si="0"/>
        <v>728</v>
      </c>
      <c r="AK8" s="157">
        <f t="shared" si="0"/>
        <v>418</v>
      </c>
      <c r="AL8" s="157">
        <f t="shared" si="0"/>
        <v>418</v>
      </c>
      <c r="AM8" s="157">
        <f t="shared" si="0"/>
        <v>728</v>
      </c>
      <c r="AN8" s="157">
        <f t="shared" si="0"/>
        <v>728</v>
      </c>
      <c r="AO8" s="157">
        <f t="shared" si="0"/>
        <v>418</v>
      </c>
      <c r="AP8" s="157">
        <f t="shared" si="0"/>
        <v>418</v>
      </c>
      <c r="AQ8" s="157">
        <f t="shared" si="0"/>
        <v>728</v>
      </c>
      <c r="AR8" s="157">
        <v>418</v>
      </c>
      <c r="AS8" s="146">
        <f>SUM(AS9:AS12)</f>
        <v>28578</v>
      </c>
    </row>
    <row r="9" spans="1:45" ht="39" customHeight="1" x14ac:dyDescent="0.35">
      <c r="A9" s="156">
        <v>2</v>
      </c>
      <c r="B9" s="784" t="s">
        <v>406</v>
      </c>
      <c r="C9" s="784"/>
      <c r="D9" s="784"/>
      <c r="E9" s="784"/>
      <c r="F9" s="784"/>
      <c r="G9" s="784"/>
      <c r="H9" s="784"/>
      <c r="I9" s="190">
        <v>228</v>
      </c>
      <c r="J9" s="191">
        <v>228</v>
      </c>
      <c r="K9" s="190">
        <v>228</v>
      </c>
      <c r="L9" s="191">
        <v>228</v>
      </c>
      <c r="M9" s="190">
        <v>228</v>
      </c>
      <c r="N9" s="159">
        <v>608</v>
      </c>
      <c r="O9" s="158">
        <v>418</v>
      </c>
      <c r="P9" s="159">
        <v>608</v>
      </c>
      <c r="Q9" s="160">
        <v>608</v>
      </c>
      <c r="R9" s="191">
        <v>228</v>
      </c>
      <c r="S9" s="160">
        <v>608</v>
      </c>
      <c r="T9" s="191">
        <v>228</v>
      </c>
      <c r="U9" s="178">
        <v>228</v>
      </c>
      <c r="V9" s="159">
        <v>418</v>
      </c>
      <c r="W9" s="178">
        <v>228</v>
      </c>
      <c r="X9" s="191">
        <v>228</v>
      </c>
      <c r="Y9" s="178">
        <v>228</v>
      </c>
      <c r="Z9" s="159">
        <v>418</v>
      </c>
      <c r="AA9" s="160">
        <v>418</v>
      </c>
      <c r="AB9" s="159">
        <v>418</v>
      </c>
      <c r="AC9" s="178">
        <v>228</v>
      </c>
      <c r="AD9" s="158">
        <v>418</v>
      </c>
      <c r="AE9" s="158">
        <v>418</v>
      </c>
      <c r="AF9" s="158">
        <v>418</v>
      </c>
      <c r="AG9" s="158">
        <v>418</v>
      </c>
      <c r="AH9" s="158">
        <v>418</v>
      </c>
      <c r="AI9" s="190">
        <v>228</v>
      </c>
      <c r="AJ9" s="190">
        <v>228</v>
      </c>
      <c r="AK9" s="158">
        <v>418</v>
      </c>
      <c r="AL9" s="158">
        <v>418</v>
      </c>
      <c r="AM9" s="190">
        <v>228</v>
      </c>
      <c r="AN9" s="190">
        <v>228</v>
      </c>
      <c r="AO9" s="158">
        <v>418</v>
      </c>
      <c r="AP9" s="158">
        <v>418</v>
      </c>
      <c r="AQ9" s="190">
        <v>228</v>
      </c>
      <c r="AR9" s="158">
        <v>418</v>
      </c>
      <c r="AS9" s="146">
        <f>SUM(I9:AR9)</f>
        <v>12578</v>
      </c>
    </row>
    <row r="10" spans="1:45" ht="25.5" x14ac:dyDescent="0.35">
      <c r="A10" s="156">
        <v>3</v>
      </c>
      <c r="B10" s="784" t="s">
        <v>34</v>
      </c>
      <c r="C10" s="784"/>
      <c r="D10" s="784"/>
      <c r="E10" s="784"/>
      <c r="F10" s="784"/>
      <c r="G10" s="784"/>
      <c r="H10" s="784"/>
      <c r="I10" s="158">
        <v>500</v>
      </c>
      <c r="J10" s="159">
        <v>500</v>
      </c>
      <c r="K10" s="158">
        <v>500</v>
      </c>
      <c r="L10" s="159">
        <v>500</v>
      </c>
      <c r="M10" s="158">
        <v>500</v>
      </c>
      <c r="N10" s="159">
        <v>0</v>
      </c>
      <c r="O10" s="158">
        <v>0</v>
      </c>
      <c r="P10" s="159">
        <v>0</v>
      </c>
      <c r="Q10" s="160">
        <v>0</v>
      </c>
      <c r="R10" s="159">
        <v>500</v>
      </c>
      <c r="S10" s="160">
        <v>0</v>
      </c>
      <c r="T10" s="159">
        <v>4000</v>
      </c>
      <c r="U10" s="160">
        <v>500</v>
      </c>
      <c r="V10" s="159">
        <v>0</v>
      </c>
      <c r="W10" s="160">
        <v>2000</v>
      </c>
      <c r="X10" s="159">
        <v>500</v>
      </c>
      <c r="Y10" s="160">
        <v>500</v>
      </c>
      <c r="Z10" s="159">
        <v>0</v>
      </c>
      <c r="AA10" s="160">
        <v>0</v>
      </c>
      <c r="AB10" s="159">
        <v>0</v>
      </c>
      <c r="AC10" s="160">
        <v>3000</v>
      </c>
      <c r="AD10" s="158"/>
      <c r="AE10" s="159"/>
      <c r="AF10" s="158"/>
      <c r="AG10" s="159"/>
      <c r="AH10" s="158"/>
      <c r="AI10" s="159">
        <v>500</v>
      </c>
      <c r="AJ10" s="158">
        <v>500</v>
      </c>
      <c r="AK10" s="159"/>
      <c r="AL10" s="160"/>
      <c r="AM10" s="159">
        <v>500</v>
      </c>
      <c r="AN10" s="160">
        <v>500</v>
      </c>
      <c r="AO10" s="159"/>
      <c r="AP10" s="160"/>
      <c r="AQ10" s="159">
        <v>500</v>
      </c>
      <c r="AR10" s="159"/>
      <c r="AS10" s="146">
        <f>SUM(I10:AQ10)</f>
        <v>16000</v>
      </c>
    </row>
    <row r="11" spans="1:45" ht="25.5" x14ac:dyDescent="0.35">
      <c r="A11" s="156">
        <v>4</v>
      </c>
      <c r="B11" s="784" t="s">
        <v>35</v>
      </c>
      <c r="C11" s="784"/>
      <c r="D11" s="784"/>
      <c r="E11" s="784"/>
      <c r="F11" s="784"/>
      <c r="G11" s="784"/>
      <c r="H11" s="784"/>
      <c r="I11" s="158">
        <v>0</v>
      </c>
      <c r="J11" s="159">
        <v>0</v>
      </c>
      <c r="K11" s="158">
        <v>0</v>
      </c>
      <c r="L11" s="159">
        <v>0</v>
      </c>
      <c r="M11" s="158">
        <v>0</v>
      </c>
      <c r="N11" s="159">
        <v>0</v>
      </c>
      <c r="O11" s="158">
        <v>0</v>
      </c>
      <c r="P11" s="159">
        <v>0</v>
      </c>
      <c r="Q11" s="160">
        <v>0</v>
      </c>
      <c r="R11" s="159">
        <v>0</v>
      </c>
      <c r="S11" s="160">
        <v>0</v>
      </c>
      <c r="T11" s="159"/>
      <c r="U11" s="160">
        <v>0</v>
      </c>
      <c r="V11" s="159">
        <v>0</v>
      </c>
      <c r="W11" s="160">
        <v>0</v>
      </c>
      <c r="X11" s="159">
        <v>0</v>
      </c>
      <c r="Y11" s="160">
        <v>0</v>
      </c>
      <c r="Z11" s="159">
        <v>0</v>
      </c>
      <c r="AA11" s="160">
        <v>0</v>
      </c>
      <c r="AB11" s="159">
        <v>0</v>
      </c>
      <c r="AC11" s="160"/>
      <c r="AD11" s="158"/>
      <c r="AE11" s="159"/>
      <c r="AF11" s="158"/>
      <c r="AG11" s="159"/>
      <c r="AH11" s="158"/>
      <c r="AI11" s="159"/>
      <c r="AJ11" s="158"/>
      <c r="AK11" s="159"/>
      <c r="AL11" s="160"/>
      <c r="AM11" s="159"/>
      <c r="AN11" s="160"/>
      <c r="AO11" s="159"/>
      <c r="AP11" s="160"/>
      <c r="AQ11" s="159"/>
      <c r="AR11" s="159"/>
      <c r="AS11" s="146">
        <f>SUM(X11:AQ11)</f>
        <v>0</v>
      </c>
    </row>
    <row r="12" spans="1:45" ht="25.5" x14ac:dyDescent="0.35">
      <c r="A12" s="156">
        <v>5</v>
      </c>
      <c r="B12" s="784" t="s">
        <v>370</v>
      </c>
      <c r="C12" s="784"/>
      <c r="D12" s="784"/>
      <c r="E12" s="784"/>
      <c r="F12" s="784"/>
      <c r="G12" s="784"/>
      <c r="H12" s="784"/>
      <c r="I12" s="158">
        <v>0</v>
      </c>
      <c r="J12" s="159">
        <v>0</v>
      </c>
      <c r="K12" s="158">
        <v>0</v>
      </c>
      <c r="L12" s="159">
        <v>0</v>
      </c>
      <c r="M12" s="158">
        <v>0</v>
      </c>
      <c r="N12" s="159">
        <v>0</v>
      </c>
      <c r="O12" s="158">
        <v>0</v>
      </c>
      <c r="P12" s="159">
        <v>0</v>
      </c>
      <c r="Q12" s="160">
        <v>0</v>
      </c>
      <c r="R12" s="159">
        <v>0</v>
      </c>
      <c r="S12" s="160">
        <v>0</v>
      </c>
      <c r="T12" s="159"/>
      <c r="U12" s="160">
        <v>0</v>
      </c>
      <c r="V12" s="159">
        <v>0</v>
      </c>
      <c r="W12" s="160">
        <v>0</v>
      </c>
      <c r="X12" s="159">
        <v>0</v>
      </c>
      <c r="Y12" s="160">
        <v>0</v>
      </c>
      <c r="Z12" s="159">
        <v>0</v>
      </c>
      <c r="AA12" s="160">
        <v>0</v>
      </c>
      <c r="AB12" s="159">
        <v>0</v>
      </c>
      <c r="AC12" s="160"/>
      <c r="AD12" s="158"/>
      <c r="AE12" s="159"/>
      <c r="AF12" s="158"/>
      <c r="AG12" s="159"/>
      <c r="AH12" s="158"/>
      <c r="AI12" s="159"/>
      <c r="AJ12" s="158"/>
      <c r="AK12" s="159"/>
      <c r="AL12" s="160"/>
      <c r="AM12" s="159"/>
      <c r="AN12" s="160"/>
      <c r="AO12" s="159"/>
      <c r="AP12" s="160"/>
      <c r="AQ12" s="159"/>
      <c r="AR12" s="159"/>
      <c r="AS12" s="146">
        <f>SUM(X12:AQ12)</f>
        <v>0</v>
      </c>
    </row>
    <row r="13" spans="1:45" ht="24" customHeight="1" x14ac:dyDescent="0.35">
      <c r="A13" s="161">
        <v>7</v>
      </c>
      <c r="B13" s="785" t="s">
        <v>404</v>
      </c>
      <c r="C13" s="785"/>
      <c r="D13" s="785"/>
      <c r="E13" s="785"/>
      <c r="F13" s="785"/>
      <c r="G13" s="785"/>
      <c r="H13" s="785"/>
      <c r="I13" s="162">
        <v>15</v>
      </c>
      <c r="J13" s="162">
        <v>15</v>
      </c>
      <c r="K13" s="162">
        <v>15</v>
      </c>
      <c r="L13" s="162">
        <v>15</v>
      </c>
      <c r="M13" s="162">
        <v>15</v>
      </c>
      <c r="N13" s="162">
        <v>15</v>
      </c>
      <c r="O13" s="162">
        <v>15</v>
      </c>
      <c r="P13" s="162">
        <v>15</v>
      </c>
      <c r="Q13" s="162">
        <v>15</v>
      </c>
      <c r="R13" s="162">
        <v>15</v>
      </c>
      <c r="S13" s="162">
        <v>15</v>
      </c>
      <c r="T13" s="162">
        <v>15</v>
      </c>
      <c r="U13" s="162">
        <v>15</v>
      </c>
      <c r="V13" s="162">
        <v>15</v>
      </c>
      <c r="W13" s="162">
        <v>15</v>
      </c>
      <c r="X13" s="162">
        <v>15</v>
      </c>
      <c r="Y13" s="162">
        <v>15</v>
      </c>
      <c r="Z13" s="162">
        <v>15</v>
      </c>
      <c r="AA13" s="162">
        <v>15</v>
      </c>
      <c r="AB13" s="162">
        <v>15</v>
      </c>
      <c r="AC13" s="162">
        <v>15</v>
      </c>
      <c r="AD13" s="162">
        <v>15</v>
      </c>
      <c r="AE13" s="162">
        <v>15</v>
      </c>
      <c r="AF13" s="162">
        <v>15</v>
      </c>
      <c r="AG13" s="162">
        <v>15</v>
      </c>
      <c r="AH13" s="162">
        <v>15</v>
      </c>
      <c r="AI13" s="162">
        <v>15</v>
      </c>
      <c r="AJ13" s="162">
        <v>15</v>
      </c>
      <c r="AK13" s="162">
        <v>15</v>
      </c>
      <c r="AL13" s="162">
        <v>15</v>
      </c>
      <c r="AM13" s="162">
        <v>15</v>
      </c>
      <c r="AN13" s="162">
        <v>15</v>
      </c>
      <c r="AO13" s="162">
        <v>15</v>
      </c>
      <c r="AP13" s="162">
        <v>15</v>
      </c>
      <c r="AQ13" s="162">
        <v>15</v>
      </c>
      <c r="AR13" s="162">
        <v>15</v>
      </c>
      <c r="AS13" s="147">
        <f>SUM(I13:AR13)</f>
        <v>540</v>
      </c>
    </row>
    <row r="14" spans="1:45" ht="25.5" customHeight="1" x14ac:dyDescent="0.35">
      <c r="A14" s="156">
        <v>16</v>
      </c>
      <c r="B14" s="764" t="s">
        <v>405</v>
      </c>
      <c r="C14" s="764"/>
      <c r="D14" s="764"/>
      <c r="E14" s="764"/>
      <c r="F14" s="764"/>
      <c r="G14" s="764"/>
      <c r="H14" s="764"/>
      <c r="I14" s="163">
        <v>25</v>
      </c>
      <c r="J14" s="163">
        <v>25</v>
      </c>
      <c r="K14" s="163">
        <v>25</v>
      </c>
      <c r="L14" s="163">
        <v>25</v>
      </c>
      <c r="M14" s="163">
        <v>25</v>
      </c>
      <c r="N14" s="163">
        <v>25</v>
      </c>
      <c r="O14" s="163">
        <v>25</v>
      </c>
      <c r="P14" s="163">
        <v>25</v>
      </c>
      <c r="Q14" s="163">
        <v>25</v>
      </c>
      <c r="R14" s="163">
        <v>25</v>
      </c>
      <c r="S14" s="163">
        <v>25</v>
      </c>
      <c r="T14" s="163">
        <v>25</v>
      </c>
      <c r="U14" s="163">
        <v>25</v>
      </c>
      <c r="V14" s="163">
        <v>25</v>
      </c>
      <c r="W14" s="163">
        <v>25</v>
      </c>
      <c r="X14" s="163">
        <v>25</v>
      </c>
      <c r="Y14" s="163">
        <v>25</v>
      </c>
      <c r="Z14" s="163">
        <v>25</v>
      </c>
      <c r="AA14" s="163">
        <v>25</v>
      </c>
      <c r="AB14" s="163">
        <v>25</v>
      </c>
      <c r="AC14" s="163">
        <v>25</v>
      </c>
      <c r="AD14" s="163">
        <v>25</v>
      </c>
      <c r="AE14" s="163">
        <v>25</v>
      </c>
      <c r="AF14" s="163">
        <v>25</v>
      </c>
      <c r="AG14" s="163">
        <v>25</v>
      </c>
      <c r="AH14" s="163">
        <v>25</v>
      </c>
      <c r="AI14" s="163">
        <v>25</v>
      </c>
      <c r="AJ14" s="163">
        <v>25</v>
      </c>
      <c r="AK14" s="163">
        <v>25</v>
      </c>
      <c r="AL14" s="163">
        <v>25</v>
      </c>
      <c r="AM14" s="163">
        <v>25</v>
      </c>
      <c r="AN14" s="163">
        <v>25</v>
      </c>
      <c r="AO14" s="163">
        <v>25</v>
      </c>
      <c r="AP14" s="163">
        <v>25</v>
      </c>
      <c r="AQ14" s="163">
        <v>25</v>
      </c>
      <c r="AR14" s="163">
        <v>25</v>
      </c>
      <c r="AS14" s="147">
        <f>SUM(I14:AR14)</f>
        <v>900</v>
      </c>
    </row>
    <row r="15" spans="1:45" ht="25.5" x14ac:dyDescent="0.35">
      <c r="A15" s="164"/>
      <c r="B15" s="765" t="s">
        <v>368</v>
      </c>
      <c r="C15" s="765"/>
      <c r="D15" s="765"/>
      <c r="E15" s="765"/>
      <c r="F15" s="765"/>
      <c r="G15" s="765"/>
      <c r="H15" s="765"/>
      <c r="I15" s="165">
        <f t="shared" ref="I15:AC15" si="1">I8+I13+I14</f>
        <v>768</v>
      </c>
      <c r="J15" s="166">
        <f t="shared" si="1"/>
        <v>768</v>
      </c>
      <c r="K15" s="167">
        <f t="shared" si="1"/>
        <v>768</v>
      </c>
      <c r="L15" s="166">
        <f t="shared" si="1"/>
        <v>768</v>
      </c>
      <c r="M15" s="167">
        <f t="shared" si="1"/>
        <v>768</v>
      </c>
      <c r="N15" s="166">
        <f t="shared" si="1"/>
        <v>648</v>
      </c>
      <c r="O15" s="167">
        <f t="shared" si="1"/>
        <v>458</v>
      </c>
      <c r="P15" s="166">
        <f t="shared" si="1"/>
        <v>648</v>
      </c>
      <c r="Q15" s="167">
        <f t="shared" si="1"/>
        <v>648</v>
      </c>
      <c r="R15" s="166">
        <f t="shared" si="1"/>
        <v>768</v>
      </c>
      <c r="S15" s="167">
        <f t="shared" si="1"/>
        <v>648</v>
      </c>
      <c r="T15" s="166">
        <f t="shared" si="1"/>
        <v>4268</v>
      </c>
      <c r="U15" s="167">
        <f t="shared" si="1"/>
        <v>768</v>
      </c>
      <c r="V15" s="166">
        <f t="shared" si="1"/>
        <v>458</v>
      </c>
      <c r="W15" s="167">
        <f t="shared" si="1"/>
        <v>2268</v>
      </c>
      <c r="X15" s="166">
        <v>768</v>
      </c>
      <c r="Y15" s="167">
        <v>768</v>
      </c>
      <c r="Z15" s="166">
        <v>458</v>
      </c>
      <c r="AA15" s="167">
        <v>458</v>
      </c>
      <c r="AB15" s="166">
        <v>458</v>
      </c>
      <c r="AC15" s="167">
        <f t="shared" si="1"/>
        <v>3268</v>
      </c>
      <c r="AD15" s="168">
        <f t="shared" ref="AD15:AQ15" si="2">AD8+AD13+AD14</f>
        <v>458</v>
      </c>
      <c r="AE15" s="168">
        <f t="shared" si="2"/>
        <v>458</v>
      </c>
      <c r="AF15" s="168">
        <f t="shared" si="2"/>
        <v>458</v>
      </c>
      <c r="AG15" s="168">
        <f t="shared" si="2"/>
        <v>458</v>
      </c>
      <c r="AH15" s="168">
        <f t="shared" si="2"/>
        <v>458</v>
      </c>
      <c r="AI15" s="168">
        <f t="shared" si="2"/>
        <v>768</v>
      </c>
      <c r="AJ15" s="168">
        <f t="shared" si="2"/>
        <v>768</v>
      </c>
      <c r="AK15" s="168">
        <f t="shared" si="2"/>
        <v>458</v>
      </c>
      <c r="AL15" s="168">
        <f t="shared" si="2"/>
        <v>458</v>
      </c>
      <c r="AM15" s="168">
        <f t="shared" si="2"/>
        <v>768</v>
      </c>
      <c r="AN15" s="168">
        <f t="shared" si="2"/>
        <v>768</v>
      </c>
      <c r="AO15" s="168">
        <f t="shared" si="2"/>
        <v>458</v>
      </c>
      <c r="AP15" s="168">
        <f t="shared" si="2"/>
        <v>458</v>
      </c>
      <c r="AQ15" s="168">
        <f t="shared" si="2"/>
        <v>768</v>
      </c>
      <c r="AR15" s="168">
        <v>458</v>
      </c>
      <c r="AS15" s="148">
        <f>AS8+AS13+AS14</f>
        <v>30018</v>
      </c>
    </row>
    <row r="16" spans="1:45" ht="25.5" hidden="1" x14ac:dyDescent="0.35">
      <c r="A16" s="164"/>
      <c r="B16" s="189"/>
      <c r="C16" s="189"/>
      <c r="D16" s="189"/>
      <c r="E16" s="189"/>
      <c r="F16" s="189"/>
      <c r="G16" s="189"/>
      <c r="H16" s="189"/>
      <c r="I16" s="165"/>
      <c r="J16" s="166"/>
      <c r="K16" s="167"/>
      <c r="L16" s="166"/>
      <c r="M16" s="167"/>
      <c r="N16" s="166"/>
      <c r="O16" s="167"/>
      <c r="P16" s="166"/>
      <c r="Q16" s="167"/>
      <c r="R16" s="166"/>
      <c r="S16" s="167"/>
      <c r="T16" s="166"/>
      <c r="U16" s="167"/>
      <c r="V16" s="166"/>
      <c r="W16" s="167"/>
      <c r="X16" s="166"/>
      <c r="Y16" s="167"/>
      <c r="Z16" s="166"/>
      <c r="AA16" s="167"/>
      <c r="AB16" s="166"/>
      <c r="AC16" s="167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48"/>
    </row>
    <row r="17" spans="1:45" ht="25.5" x14ac:dyDescent="0.35">
      <c r="A17" s="164"/>
      <c r="B17" s="189"/>
      <c r="C17" s="189"/>
      <c r="D17" s="189"/>
      <c r="E17" s="189"/>
      <c r="F17" s="189"/>
      <c r="G17" s="189"/>
      <c r="H17" s="189"/>
      <c r="I17" s="165"/>
      <c r="J17" s="166" t="s">
        <v>490</v>
      </c>
      <c r="K17" s="167"/>
      <c r="L17" s="166"/>
      <c r="M17" s="167"/>
      <c r="N17" s="166"/>
      <c r="O17" s="167"/>
      <c r="P17" s="166"/>
      <c r="Q17" s="167"/>
      <c r="R17" s="166"/>
      <c r="S17" s="167"/>
      <c r="T17" s="166"/>
      <c r="U17" s="167"/>
      <c r="V17" s="166"/>
      <c r="W17" s="167"/>
      <c r="X17" s="166"/>
      <c r="Y17" s="167"/>
      <c r="Z17" s="166"/>
      <c r="AA17" s="167"/>
      <c r="AB17" s="166"/>
      <c r="AC17" s="167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48"/>
    </row>
    <row r="18" spans="1:45" ht="25.5" x14ac:dyDescent="0.35">
      <c r="A18" s="164"/>
      <c r="B18" s="189"/>
      <c r="C18" s="189"/>
      <c r="D18" s="189"/>
      <c r="E18" s="189"/>
      <c r="F18" s="189"/>
      <c r="G18" s="189"/>
      <c r="H18" s="189"/>
      <c r="I18" s="165"/>
      <c r="J18" s="166"/>
      <c r="K18" s="167"/>
      <c r="L18" s="166"/>
      <c r="M18" s="167"/>
      <c r="N18" s="166"/>
      <c r="O18" s="167"/>
      <c r="P18" s="166"/>
      <c r="Q18" s="167"/>
      <c r="R18" s="166"/>
      <c r="S18" s="167"/>
      <c r="T18" s="166"/>
      <c r="U18" s="167"/>
      <c r="V18" s="166"/>
      <c r="W18" s="167"/>
      <c r="X18" s="166"/>
      <c r="Y18" s="167"/>
      <c r="Z18" s="166"/>
      <c r="AA18" s="167"/>
      <c r="AB18" s="166"/>
      <c r="AC18" s="167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48"/>
    </row>
    <row r="19" spans="1:45" ht="16.5" customHeight="1" x14ac:dyDescent="0.35">
      <c r="A19" s="164"/>
      <c r="B19" s="169"/>
      <c r="C19" s="169"/>
      <c r="D19" s="169"/>
      <c r="E19" s="169"/>
      <c r="F19" s="169"/>
      <c r="G19" s="169"/>
      <c r="H19" s="169"/>
      <c r="I19" s="170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53"/>
      <c r="AE19" s="153"/>
      <c r="AF19" s="153"/>
      <c r="AG19" s="153"/>
      <c r="AH19" s="153"/>
      <c r="AI19" s="153"/>
      <c r="AJ19" s="153"/>
      <c r="AK19" s="153"/>
      <c r="AL19" s="153"/>
      <c r="AM19" s="153"/>
      <c r="AN19" s="153"/>
      <c r="AO19" s="153"/>
      <c r="AP19" s="153"/>
      <c r="AQ19" s="153"/>
      <c r="AR19" s="153"/>
      <c r="AS19" s="149"/>
    </row>
    <row r="20" spans="1:45" ht="23.25" x14ac:dyDescent="0.35">
      <c r="A20" s="767" t="s">
        <v>284</v>
      </c>
      <c r="B20" s="767"/>
      <c r="C20" s="767"/>
      <c r="D20" s="767"/>
      <c r="E20" s="767"/>
      <c r="F20" s="767"/>
      <c r="G20" s="767"/>
      <c r="H20" s="767"/>
      <c r="I20" s="767"/>
      <c r="J20" s="767"/>
      <c r="K20" s="767"/>
      <c r="L20" s="767"/>
      <c r="M20" s="767"/>
      <c r="N20" s="767"/>
      <c r="O20" s="767"/>
      <c r="P20" s="767"/>
      <c r="Q20" s="767"/>
      <c r="R20" s="767"/>
      <c r="S20" s="767"/>
      <c r="T20" s="767"/>
      <c r="U20" s="767"/>
      <c r="V20" s="767"/>
      <c r="W20" s="767"/>
      <c r="X20" s="767"/>
      <c r="Y20" s="767"/>
      <c r="Z20" s="767"/>
      <c r="AA20" s="767"/>
      <c r="AB20" s="767"/>
      <c r="AC20" s="767"/>
      <c r="AD20" s="153"/>
      <c r="AE20" s="153"/>
      <c r="AF20" s="153"/>
      <c r="AG20" s="153"/>
      <c r="AH20" s="153"/>
      <c r="AI20" s="153"/>
      <c r="AJ20" s="153"/>
      <c r="AK20" s="153"/>
      <c r="AL20" s="153"/>
      <c r="AM20" s="153"/>
      <c r="AN20" s="153"/>
      <c r="AO20" s="153"/>
      <c r="AP20" s="153"/>
      <c r="AQ20" s="153"/>
      <c r="AR20" s="153"/>
      <c r="AS20" s="60"/>
    </row>
    <row r="21" spans="1:45" ht="23.25" x14ac:dyDescent="0.35">
      <c r="A21" s="767"/>
      <c r="B21" s="767"/>
      <c r="C21" s="767"/>
      <c r="D21" s="767"/>
      <c r="E21" s="767"/>
      <c r="F21" s="767"/>
      <c r="G21" s="767"/>
      <c r="H21" s="767"/>
      <c r="I21" s="767"/>
      <c r="J21" s="767"/>
      <c r="K21" s="767"/>
      <c r="L21" s="767"/>
      <c r="M21" s="767"/>
      <c r="N21" s="767"/>
      <c r="O21" s="767"/>
      <c r="P21" s="767"/>
      <c r="Q21" s="767"/>
      <c r="R21" s="767"/>
      <c r="S21" s="767"/>
      <c r="T21" s="767"/>
      <c r="U21" s="767"/>
      <c r="V21" s="767"/>
      <c r="W21" s="767"/>
      <c r="X21" s="767"/>
      <c r="Y21" s="767"/>
      <c r="Z21" s="767"/>
      <c r="AA21" s="767"/>
      <c r="AB21" s="767"/>
      <c r="AC21" s="767"/>
      <c r="AD21" s="153"/>
      <c r="AE21" s="153"/>
      <c r="AF21" s="153"/>
      <c r="AG21" s="153"/>
      <c r="AH21" s="153"/>
      <c r="AI21" s="153"/>
      <c r="AJ21" s="153"/>
      <c r="AK21" s="153"/>
      <c r="AL21" s="153"/>
      <c r="AM21" s="153"/>
      <c r="AN21" s="153"/>
      <c r="AO21" s="153"/>
      <c r="AP21" s="153"/>
      <c r="AQ21" s="153"/>
      <c r="AR21" s="153"/>
      <c r="AS21" s="60"/>
    </row>
    <row r="22" spans="1:45" ht="16.5" customHeight="1" x14ac:dyDescent="0.35">
      <c r="A22" s="173">
        <v>25</v>
      </c>
      <c r="B22" s="768" t="s">
        <v>271</v>
      </c>
      <c r="C22" s="769"/>
      <c r="D22" s="769"/>
      <c r="E22" s="769"/>
      <c r="F22" s="769"/>
      <c r="G22" s="769"/>
      <c r="H22" s="770"/>
      <c r="I22" s="174">
        <f t="shared" ref="I22:AQ22" si="3">SUM(I23:I26)</f>
        <v>540</v>
      </c>
      <c r="J22" s="174">
        <f t="shared" si="3"/>
        <v>540</v>
      </c>
      <c r="K22" s="174">
        <f t="shared" si="3"/>
        <v>540</v>
      </c>
      <c r="L22" s="174">
        <f t="shared" si="3"/>
        <v>540</v>
      </c>
      <c r="M22" s="174">
        <v>540</v>
      </c>
      <c r="N22" s="174">
        <f t="shared" si="3"/>
        <v>40</v>
      </c>
      <c r="O22" s="174">
        <v>40</v>
      </c>
      <c r="P22" s="174">
        <f t="shared" si="3"/>
        <v>40</v>
      </c>
      <c r="Q22" s="174">
        <f t="shared" si="3"/>
        <v>40</v>
      </c>
      <c r="R22" s="174">
        <v>540</v>
      </c>
      <c r="S22" s="174">
        <f t="shared" si="3"/>
        <v>40</v>
      </c>
      <c r="T22" s="174">
        <f t="shared" si="3"/>
        <v>40</v>
      </c>
      <c r="U22" s="174">
        <f t="shared" si="3"/>
        <v>540</v>
      </c>
      <c r="V22" s="174">
        <f t="shared" si="3"/>
        <v>40</v>
      </c>
      <c r="W22" s="174">
        <f t="shared" si="3"/>
        <v>40</v>
      </c>
      <c r="X22" s="174">
        <v>40</v>
      </c>
      <c r="Y22" s="174">
        <f t="shared" si="3"/>
        <v>540</v>
      </c>
      <c r="Z22" s="174">
        <v>40</v>
      </c>
      <c r="AA22" s="174">
        <v>40</v>
      </c>
      <c r="AB22" s="174">
        <v>40</v>
      </c>
      <c r="AC22" s="174">
        <f t="shared" si="3"/>
        <v>40</v>
      </c>
      <c r="AD22" s="174">
        <f t="shared" si="3"/>
        <v>40</v>
      </c>
      <c r="AE22" s="174">
        <f t="shared" si="3"/>
        <v>40</v>
      </c>
      <c r="AF22" s="174">
        <f t="shared" si="3"/>
        <v>40</v>
      </c>
      <c r="AG22" s="174">
        <f t="shared" si="3"/>
        <v>40</v>
      </c>
      <c r="AH22" s="174">
        <f t="shared" si="3"/>
        <v>40</v>
      </c>
      <c r="AI22" s="174">
        <f t="shared" si="3"/>
        <v>540</v>
      </c>
      <c r="AJ22" s="174">
        <f t="shared" si="3"/>
        <v>540</v>
      </c>
      <c r="AK22" s="174">
        <f t="shared" si="3"/>
        <v>40</v>
      </c>
      <c r="AL22" s="174">
        <f t="shared" si="3"/>
        <v>40</v>
      </c>
      <c r="AM22" s="174">
        <f t="shared" si="3"/>
        <v>540</v>
      </c>
      <c r="AN22" s="174">
        <f t="shared" si="3"/>
        <v>540</v>
      </c>
      <c r="AO22" s="174">
        <f t="shared" si="3"/>
        <v>40</v>
      </c>
      <c r="AP22" s="174">
        <f t="shared" si="3"/>
        <v>40</v>
      </c>
      <c r="AQ22" s="174">
        <f t="shared" si="3"/>
        <v>540</v>
      </c>
      <c r="AR22" s="174">
        <v>40</v>
      </c>
      <c r="AS22" s="146">
        <f>AS23+AS24+AS25+AS26</f>
        <v>7940</v>
      </c>
    </row>
    <row r="23" spans="1:45" ht="25.5" x14ac:dyDescent="0.35">
      <c r="A23" s="183">
        <v>26</v>
      </c>
      <c r="B23" s="771" t="s">
        <v>443</v>
      </c>
      <c r="C23" s="772"/>
      <c r="D23" s="772"/>
      <c r="E23" s="772"/>
      <c r="F23" s="772"/>
      <c r="G23" s="772"/>
      <c r="H23" s="773"/>
      <c r="I23" s="158"/>
      <c r="J23" s="159"/>
      <c r="K23" s="158"/>
      <c r="L23" s="159"/>
      <c r="M23" s="158"/>
      <c r="N23" s="159"/>
      <c r="O23" s="158"/>
      <c r="P23" s="159"/>
      <c r="Q23" s="158"/>
      <c r="R23" s="159"/>
      <c r="S23" s="158"/>
      <c r="T23" s="159"/>
      <c r="U23" s="158"/>
      <c r="V23" s="159"/>
      <c r="W23" s="158"/>
      <c r="X23" s="159"/>
      <c r="Y23" s="158"/>
      <c r="Z23" s="159"/>
      <c r="AA23" s="158"/>
      <c r="AB23" s="159"/>
      <c r="AC23" s="158"/>
      <c r="AD23" s="158"/>
      <c r="AE23" s="159"/>
      <c r="AF23" s="158"/>
      <c r="AG23" s="159"/>
      <c r="AH23" s="158"/>
      <c r="AI23" s="159"/>
      <c r="AJ23" s="158"/>
      <c r="AK23" s="159"/>
      <c r="AL23" s="158"/>
      <c r="AM23" s="159"/>
      <c r="AN23" s="158"/>
      <c r="AO23" s="159"/>
      <c r="AP23" s="158"/>
      <c r="AQ23" s="159"/>
      <c r="AR23" s="159"/>
      <c r="AS23" s="146">
        <f>SUM(I23:AQ23)</f>
        <v>0</v>
      </c>
    </row>
    <row r="24" spans="1:45" s="143" customFormat="1" ht="25.5" x14ac:dyDescent="0.35">
      <c r="A24" s="175">
        <v>27</v>
      </c>
      <c r="B24" s="774" t="s">
        <v>444</v>
      </c>
      <c r="C24" s="775"/>
      <c r="D24" s="775"/>
      <c r="E24" s="775"/>
      <c r="F24" s="775"/>
      <c r="G24" s="775"/>
      <c r="H24" s="776"/>
      <c r="I24" s="176">
        <v>40</v>
      </c>
      <c r="J24" s="176">
        <v>40</v>
      </c>
      <c r="K24" s="176">
        <v>40</v>
      </c>
      <c r="L24" s="176">
        <v>40</v>
      </c>
      <c r="M24" s="176">
        <v>40</v>
      </c>
      <c r="N24" s="176">
        <v>40</v>
      </c>
      <c r="O24" s="176">
        <v>40</v>
      </c>
      <c r="P24" s="176">
        <v>40</v>
      </c>
      <c r="Q24" s="176">
        <v>40</v>
      </c>
      <c r="R24" s="176">
        <v>40</v>
      </c>
      <c r="S24" s="176">
        <v>40</v>
      </c>
      <c r="T24" s="176">
        <v>40</v>
      </c>
      <c r="U24" s="176">
        <v>40</v>
      </c>
      <c r="V24" s="176">
        <v>40</v>
      </c>
      <c r="W24" s="176">
        <v>40</v>
      </c>
      <c r="X24" s="176">
        <v>40</v>
      </c>
      <c r="Y24" s="176">
        <v>40</v>
      </c>
      <c r="Z24" s="176">
        <v>40</v>
      </c>
      <c r="AA24" s="176">
        <v>40</v>
      </c>
      <c r="AB24" s="176">
        <v>40</v>
      </c>
      <c r="AC24" s="176">
        <v>40</v>
      </c>
      <c r="AD24" s="176">
        <v>40</v>
      </c>
      <c r="AE24" s="176">
        <v>40</v>
      </c>
      <c r="AF24" s="176">
        <v>40</v>
      </c>
      <c r="AG24" s="176">
        <v>40</v>
      </c>
      <c r="AH24" s="176">
        <v>40</v>
      </c>
      <c r="AI24" s="176">
        <v>40</v>
      </c>
      <c r="AJ24" s="176">
        <v>40</v>
      </c>
      <c r="AK24" s="176">
        <v>40</v>
      </c>
      <c r="AL24" s="176">
        <v>40</v>
      </c>
      <c r="AM24" s="176">
        <v>40</v>
      </c>
      <c r="AN24" s="176">
        <v>40</v>
      </c>
      <c r="AO24" s="176">
        <v>40</v>
      </c>
      <c r="AP24" s="176">
        <v>40</v>
      </c>
      <c r="AQ24" s="176">
        <v>40</v>
      </c>
      <c r="AR24" s="176">
        <v>40</v>
      </c>
      <c r="AS24" s="150">
        <f>SUM(I24:AR24)</f>
        <v>1440</v>
      </c>
    </row>
    <row r="25" spans="1:45" ht="25.5" x14ac:dyDescent="0.35">
      <c r="A25" s="183">
        <v>28</v>
      </c>
      <c r="B25" s="777" t="s">
        <v>442</v>
      </c>
      <c r="C25" s="778"/>
      <c r="D25" s="778"/>
      <c r="E25" s="778"/>
      <c r="F25" s="778"/>
      <c r="G25" s="778"/>
      <c r="H25" s="779"/>
      <c r="I25" s="158">
        <f>ავლევი!T63</f>
        <v>0</v>
      </c>
      <c r="J25" s="159">
        <v>0</v>
      </c>
      <c r="K25" s="160">
        <v>0</v>
      </c>
      <c r="L25" s="159">
        <v>0</v>
      </c>
      <c r="M25" s="160">
        <v>0</v>
      </c>
      <c r="N25" s="159">
        <v>0</v>
      </c>
      <c r="O25" s="160">
        <v>0</v>
      </c>
      <c r="P25" s="159">
        <f>'ზემო რენე'!T63</f>
        <v>0</v>
      </c>
      <c r="Q25" s="160">
        <v>0</v>
      </c>
      <c r="R25" s="159">
        <v>0</v>
      </c>
      <c r="S25" s="160">
        <f>ტირძნისი!T63</f>
        <v>0</v>
      </c>
      <c r="T25" s="159">
        <v>0</v>
      </c>
      <c r="U25" s="160">
        <v>0</v>
      </c>
      <c r="V25" s="159">
        <v>0</v>
      </c>
      <c r="W25" s="177"/>
      <c r="X25" s="159">
        <v>0</v>
      </c>
      <c r="Y25" s="160">
        <v>0</v>
      </c>
      <c r="Z25" s="159"/>
      <c r="AA25" s="160">
        <v>0</v>
      </c>
      <c r="AB25" s="159">
        <v>0</v>
      </c>
      <c r="AC25" s="178">
        <v>0</v>
      </c>
      <c r="AD25" s="158"/>
      <c r="AE25" s="159"/>
      <c r="AF25" s="160"/>
      <c r="AG25" s="159"/>
      <c r="AH25" s="160"/>
      <c r="AI25" s="159"/>
      <c r="AJ25" s="160"/>
      <c r="AK25" s="159"/>
      <c r="AL25" s="160"/>
      <c r="AM25" s="159"/>
      <c r="AN25" s="160"/>
      <c r="AO25" s="159"/>
      <c r="AP25" s="160"/>
      <c r="AQ25" s="159"/>
      <c r="AR25" s="159"/>
      <c r="AS25" s="146">
        <f>SUM(I25:AQ25)</f>
        <v>0</v>
      </c>
    </row>
    <row r="26" spans="1:45" ht="25.5" x14ac:dyDescent="0.35">
      <c r="A26" s="183">
        <v>29</v>
      </c>
      <c r="B26" s="771" t="s">
        <v>364</v>
      </c>
      <c r="C26" s="772"/>
      <c r="D26" s="772"/>
      <c r="E26" s="772"/>
      <c r="F26" s="772"/>
      <c r="G26" s="772"/>
      <c r="H26" s="773"/>
      <c r="I26" s="158">
        <v>500</v>
      </c>
      <c r="J26" s="159">
        <v>500</v>
      </c>
      <c r="K26" s="160">
        <v>500</v>
      </c>
      <c r="L26" s="159">
        <v>500</v>
      </c>
      <c r="M26" s="160">
        <v>500</v>
      </c>
      <c r="N26" s="159">
        <f>დირბი!T64</f>
        <v>0</v>
      </c>
      <c r="O26" s="160">
        <v>0</v>
      </c>
      <c r="P26" s="159">
        <f>'ზემო რენე'!T64</f>
        <v>0</v>
      </c>
      <c r="Q26" s="160">
        <f>ლამისყანა!T64</f>
        <v>0</v>
      </c>
      <c r="R26" s="159">
        <v>500</v>
      </c>
      <c r="S26" s="160">
        <f>ტირძნისი!T64</f>
        <v>0</v>
      </c>
      <c r="T26" s="159">
        <v>0</v>
      </c>
      <c r="U26" s="160">
        <v>500</v>
      </c>
      <c r="V26" s="159">
        <v>0</v>
      </c>
      <c r="W26" s="177">
        <v>0</v>
      </c>
      <c r="X26" s="159">
        <v>0</v>
      </c>
      <c r="Y26" s="160">
        <v>500</v>
      </c>
      <c r="Z26" s="159">
        <v>0</v>
      </c>
      <c r="AA26" s="160">
        <v>0</v>
      </c>
      <c r="AB26" s="159">
        <v>0</v>
      </c>
      <c r="AC26" s="160">
        <v>0</v>
      </c>
      <c r="AD26" s="158"/>
      <c r="AE26" s="159"/>
      <c r="AF26" s="160"/>
      <c r="AG26" s="159"/>
      <c r="AH26" s="160"/>
      <c r="AI26" s="159">
        <v>500</v>
      </c>
      <c r="AJ26" s="160">
        <v>500</v>
      </c>
      <c r="AK26" s="159"/>
      <c r="AL26" s="160"/>
      <c r="AM26" s="159">
        <v>500</v>
      </c>
      <c r="AN26" s="160">
        <v>500</v>
      </c>
      <c r="AO26" s="159"/>
      <c r="AP26" s="160"/>
      <c r="AQ26" s="159">
        <v>500</v>
      </c>
      <c r="AR26" s="159"/>
      <c r="AS26" s="146">
        <f>SUM(I26:AQ26)</f>
        <v>6500</v>
      </c>
    </row>
    <row r="27" spans="1:45" ht="16.5" customHeight="1" x14ac:dyDescent="0.35">
      <c r="A27" s="183">
        <v>30</v>
      </c>
      <c r="B27" s="781" t="s">
        <v>365</v>
      </c>
      <c r="C27" s="782"/>
      <c r="D27" s="782"/>
      <c r="E27" s="782"/>
      <c r="F27" s="782"/>
      <c r="G27" s="782"/>
      <c r="H27" s="783"/>
      <c r="I27" s="179">
        <f>I28+I29+I30</f>
        <v>500</v>
      </c>
      <c r="J27" s="179">
        <f t="shared" ref="J27:AQ27" si="4">J28+J29+J30</f>
        <v>500</v>
      </c>
      <c r="K27" s="179">
        <f t="shared" si="4"/>
        <v>500</v>
      </c>
      <c r="L27" s="179">
        <f t="shared" si="4"/>
        <v>500</v>
      </c>
      <c r="M27" s="179">
        <f t="shared" si="4"/>
        <v>500</v>
      </c>
      <c r="N27" s="179">
        <f t="shared" si="4"/>
        <v>0</v>
      </c>
      <c r="O27" s="179">
        <f t="shared" si="4"/>
        <v>0</v>
      </c>
      <c r="P27" s="179">
        <f t="shared" si="4"/>
        <v>0</v>
      </c>
      <c r="Q27" s="179">
        <f t="shared" si="4"/>
        <v>0</v>
      </c>
      <c r="R27" s="179">
        <f t="shared" si="4"/>
        <v>500</v>
      </c>
      <c r="S27" s="179">
        <f t="shared" si="4"/>
        <v>0</v>
      </c>
      <c r="T27" s="179">
        <f t="shared" si="4"/>
        <v>0</v>
      </c>
      <c r="U27" s="179">
        <f t="shared" si="4"/>
        <v>500</v>
      </c>
      <c r="V27" s="179">
        <f t="shared" si="4"/>
        <v>0</v>
      </c>
      <c r="W27" s="179">
        <f t="shared" si="4"/>
        <v>0</v>
      </c>
      <c r="X27" s="179">
        <f t="shared" si="4"/>
        <v>500</v>
      </c>
      <c r="Y27" s="179">
        <f t="shared" si="4"/>
        <v>500</v>
      </c>
      <c r="Z27" s="179">
        <f t="shared" si="4"/>
        <v>0</v>
      </c>
      <c r="AA27" s="179">
        <f t="shared" si="4"/>
        <v>0</v>
      </c>
      <c r="AB27" s="179">
        <f t="shared" si="4"/>
        <v>0</v>
      </c>
      <c r="AC27" s="179">
        <f t="shared" si="4"/>
        <v>0</v>
      </c>
      <c r="AD27" s="179">
        <f t="shared" si="4"/>
        <v>0</v>
      </c>
      <c r="AE27" s="179">
        <f t="shared" si="4"/>
        <v>0</v>
      </c>
      <c r="AF27" s="179">
        <f t="shared" si="4"/>
        <v>0</v>
      </c>
      <c r="AG27" s="179">
        <f t="shared" si="4"/>
        <v>0</v>
      </c>
      <c r="AH27" s="179">
        <f t="shared" si="4"/>
        <v>0</v>
      </c>
      <c r="AI27" s="179">
        <f t="shared" si="4"/>
        <v>500</v>
      </c>
      <c r="AJ27" s="179">
        <f t="shared" si="4"/>
        <v>500</v>
      </c>
      <c r="AK27" s="179">
        <f t="shared" si="4"/>
        <v>0</v>
      </c>
      <c r="AL27" s="179">
        <f t="shared" si="4"/>
        <v>0</v>
      </c>
      <c r="AM27" s="179">
        <f t="shared" si="4"/>
        <v>500</v>
      </c>
      <c r="AN27" s="179">
        <f t="shared" si="4"/>
        <v>500</v>
      </c>
      <c r="AO27" s="179">
        <f t="shared" si="4"/>
        <v>0</v>
      </c>
      <c r="AP27" s="179">
        <f t="shared" si="4"/>
        <v>0</v>
      </c>
      <c r="AQ27" s="179">
        <f t="shared" si="4"/>
        <v>500</v>
      </c>
      <c r="AR27" s="179"/>
      <c r="AS27" s="146">
        <f>SUM(I27:AQ27)</f>
        <v>7000</v>
      </c>
    </row>
    <row r="28" spans="1:45" ht="16.5" customHeight="1" x14ac:dyDescent="0.35">
      <c r="A28" s="183">
        <v>31</v>
      </c>
      <c r="B28" s="771" t="s">
        <v>274</v>
      </c>
      <c r="C28" s="772"/>
      <c r="D28" s="772"/>
      <c r="E28" s="772"/>
      <c r="F28" s="772"/>
      <c r="G28" s="772"/>
      <c r="H28" s="773"/>
      <c r="I28" s="158">
        <v>0</v>
      </c>
      <c r="J28" s="159">
        <v>0</v>
      </c>
      <c r="K28" s="160">
        <v>0</v>
      </c>
      <c r="L28" s="159">
        <v>0</v>
      </c>
      <c r="M28" s="160">
        <v>0</v>
      </c>
      <c r="N28" s="159">
        <v>0</v>
      </c>
      <c r="O28" s="160">
        <v>0</v>
      </c>
      <c r="P28" s="159">
        <v>0</v>
      </c>
      <c r="Q28" s="160">
        <v>0</v>
      </c>
      <c r="R28" s="159">
        <v>0</v>
      </c>
      <c r="S28" s="160">
        <v>0</v>
      </c>
      <c r="T28" s="159">
        <v>0</v>
      </c>
      <c r="U28" s="160">
        <v>0</v>
      </c>
      <c r="V28" s="159">
        <v>0</v>
      </c>
      <c r="W28" s="160">
        <v>0</v>
      </c>
      <c r="X28" s="159">
        <v>0</v>
      </c>
      <c r="Y28" s="160">
        <v>0</v>
      </c>
      <c r="Z28" s="159">
        <v>0</v>
      </c>
      <c r="AA28" s="160">
        <v>0</v>
      </c>
      <c r="AB28" s="159">
        <v>0</v>
      </c>
      <c r="AC28" s="160">
        <v>0</v>
      </c>
      <c r="AD28" s="158"/>
      <c r="AE28" s="159"/>
      <c r="AF28" s="160"/>
      <c r="AG28" s="159"/>
      <c r="AH28" s="160"/>
      <c r="AI28" s="159"/>
      <c r="AJ28" s="160"/>
      <c r="AK28" s="159"/>
      <c r="AL28" s="160"/>
      <c r="AM28" s="159"/>
      <c r="AN28" s="160"/>
      <c r="AO28" s="159"/>
      <c r="AP28" s="160"/>
      <c r="AQ28" s="159"/>
      <c r="AR28" s="159"/>
      <c r="AS28" s="146">
        <f>SUM(I28:AQ28)</f>
        <v>0</v>
      </c>
    </row>
    <row r="29" spans="1:45" ht="25.5" x14ac:dyDescent="0.35">
      <c r="A29" s="183">
        <v>32</v>
      </c>
      <c r="B29" s="771" t="s">
        <v>366</v>
      </c>
      <c r="C29" s="772"/>
      <c r="D29" s="772"/>
      <c r="E29" s="772"/>
      <c r="F29" s="772"/>
      <c r="G29" s="772"/>
      <c r="H29" s="773"/>
      <c r="I29" s="158">
        <v>500</v>
      </c>
      <c r="J29" s="159">
        <v>500</v>
      </c>
      <c r="K29" s="160">
        <v>500</v>
      </c>
      <c r="L29" s="159">
        <v>500</v>
      </c>
      <c r="M29" s="160">
        <v>500</v>
      </c>
      <c r="N29" s="159">
        <v>0</v>
      </c>
      <c r="O29" s="160">
        <v>0</v>
      </c>
      <c r="P29" s="159">
        <v>0</v>
      </c>
      <c r="Q29" s="160">
        <v>0</v>
      </c>
      <c r="R29" s="159">
        <v>500</v>
      </c>
      <c r="S29" s="160">
        <v>0</v>
      </c>
      <c r="T29" s="159">
        <v>0</v>
      </c>
      <c r="U29" s="160">
        <v>500</v>
      </c>
      <c r="V29" s="159">
        <v>0</v>
      </c>
      <c r="W29" s="160"/>
      <c r="X29" s="159">
        <v>500</v>
      </c>
      <c r="Y29" s="160">
        <v>500</v>
      </c>
      <c r="Z29" s="159">
        <v>0</v>
      </c>
      <c r="AA29" s="160">
        <v>0</v>
      </c>
      <c r="AB29" s="159">
        <v>0</v>
      </c>
      <c r="AC29" s="160">
        <v>0</v>
      </c>
      <c r="AD29" s="158"/>
      <c r="AE29" s="159"/>
      <c r="AF29" s="160"/>
      <c r="AG29" s="159"/>
      <c r="AH29" s="160"/>
      <c r="AI29" s="159">
        <v>500</v>
      </c>
      <c r="AJ29" s="160">
        <v>500</v>
      </c>
      <c r="AK29" s="159"/>
      <c r="AL29" s="160"/>
      <c r="AM29" s="159">
        <v>500</v>
      </c>
      <c r="AN29" s="160">
        <v>500</v>
      </c>
      <c r="AO29" s="159"/>
      <c r="AP29" s="160"/>
      <c r="AQ29" s="159">
        <v>500</v>
      </c>
      <c r="AR29" s="159"/>
      <c r="AS29" s="146">
        <f>SUM(I29:AQ29)</f>
        <v>7000</v>
      </c>
    </row>
    <row r="30" spans="1:45" ht="25.5" x14ac:dyDescent="0.35">
      <c r="A30" s="156">
        <v>33</v>
      </c>
      <c r="B30" s="771" t="s">
        <v>367</v>
      </c>
      <c r="C30" s="772"/>
      <c r="D30" s="772"/>
      <c r="E30" s="772"/>
      <c r="F30" s="772"/>
      <c r="G30" s="772"/>
      <c r="H30" s="773"/>
      <c r="I30" s="158">
        <v>0</v>
      </c>
      <c r="J30" s="159">
        <v>0</v>
      </c>
      <c r="K30" s="160">
        <v>0</v>
      </c>
      <c r="L30" s="159">
        <v>0</v>
      </c>
      <c r="M30" s="160"/>
      <c r="N30" s="159">
        <v>0</v>
      </c>
      <c r="O30" s="160">
        <v>0</v>
      </c>
      <c r="P30" s="159">
        <v>0</v>
      </c>
      <c r="Q30" s="160">
        <v>0</v>
      </c>
      <c r="R30" s="159">
        <v>0</v>
      </c>
      <c r="S30" s="160">
        <v>0</v>
      </c>
      <c r="T30" s="159">
        <v>0</v>
      </c>
      <c r="U30" s="160">
        <v>0</v>
      </c>
      <c r="V30" s="159">
        <v>0</v>
      </c>
      <c r="W30" s="160">
        <v>0</v>
      </c>
      <c r="X30" s="159">
        <v>0</v>
      </c>
      <c r="Y30" s="160">
        <v>0</v>
      </c>
      <c r="Z30" s="159">
        <v>0</v>
      </c>
      <c r="AA30" s="160">
        <v>0</v>
      </c>
      <c r="AB30" s="159">
        <v>0</v>
      </c>
      <c r="AC30" s="160">
        <v>0</v>
      </c>
      <c r="AD30" s="158"/>
      <c r="AE30" s="158"/>
      <c r="AF30" s="158"/>
      <c r="AG30" s="158"/>
      <c r="AH30" s="158"/>
      <c r="AI30" s="158"/>
      <c r="AJ30" s="158"/>
      <c r="AK30" s="158"/>
      <c r="AL30" s="158"/>
      <c r="AM30" s="158"/>
      <c r="AN30" s="158"/>
      <c r="AO30" s="158"/>
      <c r="AP30" s="158"/>
      <c r="AQ30" s="158"/>
      <c r="AR30" s="158"/>
      <c r="AS30" s="146">
        <f>SUM(X30:AQ30)</f>
        <v>0</v>
      </c>
    </row>
    <row r="31" spans="1:45" ht="25.5" x14ac:dyDescent="0.35">
      <c r="A31" s="765" t="s">
        <v>285</v>
      </c>
      <c r="B31" s="765"/>
      <c r="C31" s="765"/>
      <c r="D31" s="765"/>
      <c r="E31" s="765"/>
      <c r="F31" s="765"/>
      <c r="G31" s="765"/>
      <c r="H31" s="153"/>
      <c r="I31" s="180">
        <f t="shared" ref="I31:AQ31" si="5">I22+I27</f>
        <v>1040</v>
      </c>
      <c r="J31" s="153">
        <f t="shared" si="5"/>
        <v>1040</v>
      </c>
      <c r="K31" s="181">
        <f>K22+K27</f>
        <v>1040</v>
      </c>
      <c r="L31" s="153">
        <f t="shared" si="5"/>
        <v>1040</v>
      </c>
      <c r="M31" s="181">
        <f t="shared" si="5"/>
        <v>1040</v>
      </c>
      <c r="N31" s="153">
        <f t="shared" si="5"/>
        <v>40</v>
      </c>
      <c r="O31" s="181">
        <f t="shared" si="5"/>
        <v>40</v>
      </c>
      <c r="P31" s="153">
        <f t="shared" si="5"/>
        <v>40</v>
      </c>
      <c r="Q31" s="181">
        <f t="shared" si="5"/>
        <v>40</v>
      </c>
      <c r="R31" s="153">
        <f t="shared" si="5"/>
        <v>1040</v>
      </c>
      <c r="S31" s="181">
        <f t="shared" si="5"/>
        <v>40</v>
      </c>
      <c r="T31" s="153">
        <v>40</v>
      </c>
      <c r="U31" s="181">
        <f t="shared" si="5"/>
        <v>1040</v>
      </c>
      <c r="V31" s="153">
        <f t="shared" si="5"/>
        <v>40</v>
      </c>
      <c r="W31" s="181">
        <v>40</v>
      </c>
      <c r="X31" s="153">
        <v>540</v>
      </c>
      <c r="Y31" s="181">
        <f t="shared" si="5"/>
        <v>1040</v>
      </c>
      <c r="Z31" s="153">
        <v>40</v>
      </c>
      <c r="AA31" s="181">
        <v>40</v>
      </c>
      <c r="AB31" s="153">
        <v>40</v>
      </c>
      <c r="AC31" s="181">
        <f t="shared" si="5"/>
        <v>40</v>
      </c>
      <c r="AD31" s="180">
        <f t="shared" si="5"/>
        <v>40</v>
      </c>
      <c r="AE31" s="153">
        <f t="shared" si="5"/>
        <v>40</v>
      </c>
      <c r="AF31" s="181">
        <f>AF22+AF27</f>
        <v>40</v>
      </c>
      <c r="AG31" s="153">
        <f t="shared" si="5"/>
        <v>40</v>
      </c>
      <c r="AH31" s="181">
        <f t="shared" si="5"/>
        <v>40</v>
      </c>
      <c r="AI31" s="153">
        <f t="shared" si="5"/>
        <v>1040</v>
      </c>
      <c r="AJ31" s="181">
        <f t="shared" si="5"/>
        <v>1040</v>
      </c>
      <c r="AK31" s="153">
        <f t="shared" si="5"/>
        <v>40</v>
      </c>
      <c r="AL31" s="181">
        <f t="shared" si="5"/>
        <v>40</v>
      </c>
      <c r="AM31" s="153">
        <f t="shared" si="5"/>
        <v>1040</v>
      </c>
      <c r="AN31" s="181">
        <f t="shared" si="5"/>
        <v>1040</v>
      </c>
      <c r="AO31" s="153">
        <f t="shared" si="5"/>
        <v>40</v>
      </c>
      <c r="AP31" s="181">
        <f t="shared" si="5"/>
        <v>40</v>
      </c>
      <c r="AQ31" s="153">
        <f t="shared" si="5"/>
        <v>1040</v>
      </c>
      <c r="AR31" s="153">
        <v>40</v>
      </c>
      <c r="AS31" s="151">
        <f>AS22+AS27</f>
        <v>14940</v>
      </c>
    </row>
    <row r="32" spans="1:45" ht="23.25" x14ac:dyDescent="0.35">
      <c r="A32" s="153"/>
      <c r="B32" s="153"/>
      <c r="C32" s="153"/>
      <c r="D32" s="153"/>
      <c r="E32" s="153"/>
      <c r="F32" s="153"/>
      <c r="G32" s="153"/>
      <c r="H32" s="153"/>
      <c r="I32" s="168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60"/>
    </row>
    <row r="33" spans="1:46" ht="23.25" x14ac:dyDescent="0.35">
      <c r="A33" s="766" t="s">
        <v>371</v>
      </c>
      <c r="B33" s="766"/>
      <c r="C33" s="766"/>
      <c r="D33" s="766"/>
      <c r="E33" s="766"/>
      <c r="F33" s="766"/>
      <c r="G33" s="766"/>
      <c r="H33" s="766"/>
      <c r="I33" s="165">
        <f t="shared" ref="I33:AQ33" si="6">I15+I31</f>
        <v>1808</v>
      </c>
      <c r="J33" s="165">
        <f t="shared" si="6"/>
        <v>1808</v>
      </c>
      <c r="K33" s="165">
        <f t="shared" si="6"/>
        <v>1808</v>
      </c>
      <c r="L33" s="165">
        <f t="shared" si="6"/>
        <v>1808</v>
      </c>
      <c r="M33" s="165">
        <f t="shared" si="6"/>
        <v>1808</v>
      </c>
      <c r="N33" s="165">
        <f t="shared" si="6"/>
        <v>688</v>
      </c>
      <c r="O33" s="165">
        <f t="shared" si="6"/>
        <v>498</v>
      </c>
      <c r="P33" s="165">
        <f t="shared" si="6"/>
        <v>688</v>
      </c>
      <c r="Q33" s="165">
        <f t="shared" si="6"/>
        <v>688</v>
      </c>
      <c r="R33" s="165">
        <f t="shared" si="6"/>
        <v>1808</v>
      </c>
      <c r="S33" s="165">
        <f t="shared" si="6"/>
        <v>688</v>
      </c>
      <c r="T33" s="165">
        <f t="shared" si="6"/>
        <v>4308</v>
      </c>
      <c r="U33" s="165">
        <f t="shared" si="6"/>
        <v>1808</v>
      </c>
      <c r="V33" s="165">
        <f t="shared" si="6"/>
        <v>498</v>
      </c>
      <c r="W33" s="165">
        <f t="shared" si="6"/>
        <v>2308</v>
      </c>
      <c r="X33" s="165">
        <f t="shared" si="6"/>
        <v>1308</v>
      </c>
      <c r="Y33" s="165">
        <f t="shared" si="6"/>
        <v>1808</v>
      </c>
      <c r="Z33" s="165">
        <f t="shared" si="6"/>
        <v>498</v>
      </c>
      <c r="AA33" s="165">
        <f t="shared" si="6"/>
        <v>498</v>
      </c>
      <c r="AB33" s="165">
        <f t="shared" si="6"/>
        <v>498</v>
      </c>
      <c r="AC33" s="165">
        <f t="shared" si="6"/>
        <v>3308</v>
      </c>
      <c r="AD33" s="165">
        <f t="shared" si="6"/>
        <v>498</v>
      </c>
      <c r="AE33" s="165">
        <f t="shared" si="6"/>
        <v>498</v>
      </c>
      <c r="AF33" s="165">
        <f t="shared" si="6"/>
        <v>498</v>
      </c>
      <c r="AG33" s="165">
        <f t="shared" si="6"/>
        <v>498</v>
      </c>
      <c r="AH33" s="165">
        <f t="shared" si="6"/>
        <v>498</v>
      </c>
      <c r="AI33" s="165">
        <f t="shared" si="6"/>
        <v>1808</v>
      </c>
      <c r="AJ33" s="165">
        <f t="shared" si="6"/>
        <v>1808</v>
      </c>
      <c r="AK33" s="165">
        <f t="shared" si="6"/>
        <v>498</v>
      </c>
      <c r="AL33" s="165">
        <f t="shared" si="6"/>
        <v>498</v>
      </c>
      <c r="AM33" s="165">
        <f t="shared" si="6"/>
        <v>1808</v>
      </c>
      <c r="AN33" s="165">
        <f t="shared" si="6"/>
        <v>1808</v>
      </c>
      <c r="AO33" s="165">
        <f t="shared" si="6"/>
        <v>498</v>
      </c>
      <c r="AP33" s="165">
        <f t="shared" si="6"/>
        <v>498</v>
      </c>
      <c r="AQ33" s="165">
        <f t="shared" si="6"/>
        <v>1808</v>
      </c>
      <c r="AR33" s="165">
        <v>498</v>
      </c>
      <c r="AS33" s="152">
        <v>44958</v>
      </c>
      <c r="AT33" s="142"/>
    </row>
    <row r="34" spans="1:46" ht="23.25" x14ac:dyDescent="0.35">
      <c r="A34" s="153" t="s">
        <v>474</v>
      </c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60"/>
    </row>
    <row r="35" spans="1:46" ht="23.25" x14ac:dyDescent="0.35">
      <c r="A35" s="153" t="s">
        <v>475</v>
      </c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3"/>
      <c r="W35" s="153" t="s">
        <v>473</v>
      </c>
      <c r="X35" s="153"/>
      <c r="Y35" s="153"/>
      <c r="Z35" s="153"/>
      <c r="AA35" s="153"/>
      <c r="AB35" s="153"/>
      <c r="AC35" s="153"/>
      <c r="AD35" s="153"/>
      <c r="AE35" s="153"/>
      <c r="AF35" s="153"/>
      <c r="AG35" s="153"/>
      <c r="AH35" s="153"/>
      <c r="AI35" s="153"/>
      <c r="AJ35" s="153"/>
      <c r="AK35" s="153"/>
      <c r="AL35" s="153"/>
      <c r="AM35" s="153"/>
      <c r="AN35" s="153"/>
      <c r="AO35" s="153"/>
      <c r="AP35" s="153"/>
      <c r="AQ35" s="153"/>
      <c r="AR35" s="153"/>
      <c r="AS35" s="60"/>
    </row>
    <row r="36" spans="1:46" ht="23.25" x14ac:dyDescent="0.35">
      <c r="A36" s="153" t="s">
        <v>476</v>
      </c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53"/>
      <c r="X36" s="153"/>
      <c r="Y36" s="153"/>
      <c r="Z36" s="153"/>
      <c r="AA36" s="153"/>
      <c r="AB36" s="153"/>
      <c r="AC36" s="153"/>
      <c r="AD36" s="153"/>
      <c r="AE36" s="153"/>
      <c r="AF36" s="153"/>
      <c r="AG36" s="153"/>
      <c r="AH36" s="153"/>
      <c r="AI36" s="153"/>
      <c r="AJ36" s="153"/>
      <c r="AK36" s="153"/>
      <c r="AL36" s="153"/>
      <c r="AM36" s="153"/>
      <c r="AN36" s="153"/>
      <c r="AO36" s="153"/>
      <c r="AP36" s="153"/>
      <c r="AQ36" s="153"/>
      <c r="AR36" s="153"/>
      <c r="AS36" s="60"/>
    </row>
    <row r="37" spans="1:46" ht="23.25" x14ac:dyDescent="0.35">
      <c r="A37" s="182" t="s">
        <v>451</v>
      </c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3"/>
      <c r="AC37" s="153"/>
      <c r="AD37" s="153"/>
      <c r="AE37" s="153"/>
      <c r="AF37" s="153"/>
      <c r="AG37" s="153"/>
      <c r="AH37" s="153"/>
      <c r="AI37" s="153"/>
      <c r="AJ37" s="153"/>
      <c r="AK37" s="153"/>
      <c r="AL37" s="153"/>
      <c r="AM37" s="153"/>
      <c r="AN37" s="153"/>
      <c r="AO37" s="153"/>
      <c r="AP37" s="153"/>
      <c r="AQ37" s="153"/>
      <c r="AR37" s="153"/>
      <c r="AS37" s="60"/>
    </row>
    <row r="38" spans="1:46" ht="23.25" x14ac:dyDescent="0.35">
      <c r="A38" s="182" t="s">
        <v>452</v>
      </c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</row>
    <row r="39" spans="1:46" ht="21" x14ac:dyDescent="0.35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</row>
    <row r="40" spans="1:46" ht="18.75" x14ac:dyDescent="0.3">
      <c r="A40" s="133"/>
      <c r="B40" s="133"/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  <c r="T40" s="133"/>
      <c r="U40" s="133"/>
      <c r="V40" s="133"/>
      <c r="W40" s="133"/>
      <c r="X40" s="133"/>
      <c r="Y40" s="133"/>
      <c r="Z40" s="133"/>
      <c r="AA40" s="133"/>
      <c r="AB40" s="133"/>
      <c r="AC40" s="133"/>
      <c r="AD40" s="133"/>
      <c r="AE40" s="133"/>
      <c r="AF40" s="133"/>
      <c r="AG40" s="133"/>
      <c r="AH40" s="133"/>
      <c r="AI40" s="133"/>
      <c r="AJ40" s="133"/>
      <c r="AK40" s="133"/>
      <c r="AL40" s="133"/>
      <c r="AM40" s="133"/>
      <c r="AN40" s="133"/>
      <c r="AO40" s="133"/>
      <c r="AP40" s="133"/>
      <c r="AQ40" s="133"/>
      <c r="AR40" s="133"/>
    </row>
  </sheetData>
  <mergeCells count="25">
    <mergeCell ref="AD5:AR5"/>
    <mergeCell ref="B27:H27"/>
    <mergeCell ref="B28:H28"/>
    <mergeCell ref="B29:H29"/>
    <mergeCell ref="B30:H30"/>
    <mergeCell ref="B10:H10"/>
    <mergeCell ref="B11:H11"/>
    <mergeCell ref="B12:H12"/>
    <mergeCell ref="B13:H13"/>
    <mergeCell ref="B14:H14"/>
    <mergeCell ref="B15:H15"/>
    <mergeCell ref="B9:H9"/>
    <mergeCell ref="A31:G31"/>
    <mergeCell ref="A33:H33"/>
    <mergeCell ref="A20:AC21"/>
    <mergeCell ref="B22:H22"/>
    <mergeCell ref="B23:H23"/>
    <mergeCell ref="B24:H24"/>
    <mergeCell ref="B25:H25"/>
    <mergeCell ref="B26:H26"/>
    <mergeCell ref="A5:A6"/>
    <mergeCell ref="B5:H6"/>
    <mergeCell ref="I5:AC5"/>
    <mergeCell ref="A7:AC7"/>
    <mergeCell ref="B8:H8"/>
  </mergeCells>
  <pageMargins left="0.7" right="0.7" top="0.75" bottom="0.75" header="0.3" footer="0.3"/>
  <pageSetup scale="29" orientation="landscape" r:id="rId1"/>
  <colBreaks count="1" manualBreakCount="1">
    <brk id="45" max="1048575" man="1"/>
  </colBreaks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86"/>
  <sheetViews>
    <sheetView topLeftCell="A31" workbookViewId="0">
      <selection activeCell="E53" sqref="E53:E54"/>
    </sheetView>
  </sheetViews>
  <sheetFormatPr defaultRowHeight="15" x14ac:dyDescent="0.25"/>
  <cols>
    <col min="1" max="1" width="9.140625" style="326"/>
    <col min="2" max="2" width="5.140625" style="326" customWidth="1"/>
    <col min="3" max="3" width="24.7109375" style="326" customWidth="1"/>
    <col min="4" max="4" width="29.7109375" style="326" customWidth="1"/>
    <col min="5" max="5" width="26.7109375" style="326" customWidth="1"/>
    <col min="6" max="6" width="31.140625" style="331" customWidth="1"/>
    <col min="7" max="7" width="11.85546875" style="263" customWidth="1"/>
    <col min="8" max="8" width="11.7109375" style="263" customWidth="1"/>
    <col min="9" max="9" width="29.85546875" style="326" customWidth="1"/>
    <col min="10" max="16384" width="9.140625" style="326"/>
  </cols>
  <sheetData>
    <row r="3" spans="2:9" ht="15.75" thickBot="1" x14ac:dyDescent="0.3">
      <c r="B3" s="322" t="s">
        <v>308</v>
      </c>
      <c r="C3" s="322" t="s">
        <v>7</v>
      </c>
      <c r="D3" s="322" t="s">
        <v>8</v>
      </c>
      <c r="E3" s="323" t="s">
        <v>9</v>
      </c>
      <c r="F3" s="324"/>
      <c r="G3" s="325" t="s">
        <v>502</v>
      </c>
      <c r="H3" s="325" t="s">
        <v>503</v>
      </c>
      <c r="I3" s="322" t="s">
        <v>504</v>
      </c>
    </row>
    <row r="4" spans="2:9" s="331" customFormat="1" x14ac:dyDescent="0.25">
      <c r="B4" s="786">
        <v>1</v>
      </c>
      <c r="C4" s="786" t="s">
        <v>505</v>
      </c>
      <c r="D4" s="787" t="s">
        <v>506</v>
      </c>
      <c r="E4" s="327" t="s">
        <v>355</v>
      </c>
      <c r="F4" s="328">
        <v>1</v>
      </c>
      <c r="G4" s="329">
        <v>1</v>
      </c>
      <c r="H4" s="330">
        <v>1</v>
      </c>
      <c r="I4" s="788" t="s">
        <v>507</v>
      </c>
    </row>
    <row r="5" spans="2:9" s="331" customFormat="1" ht="15.75" thickBot="1" x14ac:dyDescent="0.3">
      <c r="B5" s="786"/>
      <c r="C5" s="786"/>
      <c r="D5" s="787"/>
      <c r="E5" s="332" t="s">
        <v>508</v>
      </c>
      <c r="F5" s="333"/>
      <c r="G5" s="334">
        <v>1</v>
      </c>
      <c r="H5" s="335">
        <v>1</v>
      </c>
      <c r="I5" s="788"/>
    </row>
    <row r="6" spans="2:9" s="331" customFormat="1" x14ac:dyDescent="0.25">
      <c r="B6" s="786">
        <v>2</v>
      </c>
      <c r="C6" s="786" t="s">
        <v>505</v>
      </c>
      <c r="D6" s="787" t="s">
        <v>509</v>
      </c>
      <c r="E6" s="336" t="s">
        <v>497</v>
      </c>
      <c r="F6" s="337">
        <v>2</v>
      </c>
      <c r="G6" s="789">
        <v>1</v>
      </c>
      <c r="H6" s="792">
        <v>1</v>
      </c>
      <c r="I6" s="788"/>
    </row>
    <row r="7" spans="2:9" s="331" customFormat="1" x14ac:dyDescent="0.25">
      <c r="B7" s="786"/>
      <c r="C7" s="786"/>
      <c r="D7" s="787"/>
      <c r="E7" s="338" t="s">
        <v>510</v>
      </c>
      <c r="F7" s="339"/>
      <c r="G7" s="790"/>
      <c r="H7" s="793"/>
      <c r="I7" s="788"/>
    </row>
    <row r="8" spans="2:9" s="331" customFormat="1" ht="15.75" thickBot="1" x14ac:dyDescent="0.3">
      <c r="B8" s="786"/>
      <c r="C8" s="786"/>
      <c r="D8" s="787"/>
      <c r="E8" s="340" t="s">
        <v>456</v>
      </c>
      <c r="F8" s="341">
        <v>3</v>
      </c>
      <c r="G8" s="791"/>
      <c r="H8" s="342">
        <v>1</v>
      </c>
      <c r="I8" s="788"/>
    </row>
    <row r="9" spans="2:9" s="331" customFormat="1" x14ac:dyDescent="0.25">
      <c r="B9" s="786">
        <v>3</v>
      </c>
      <c r="C9" s="786" t="s">
        <v>505</v>
      </c>
      <c r="D9" s="787" t="s">
        <v>509</v>
      </c>
      <c r="E9" s="343" t="s">
        <v>359</v>
      </c>
      <c r="F9" s="344">
        <v>4</v>
      </c>
      <c r="G9" s="798">
        <v>1</v>
      </c>
      <c r="H9" s="345">
        <v>1</v>
      </c>
      <c r="I9" s="788"/>
    </row>
    <row r="10" spans="2:9" s="331" customFormat="1" ht="15.75" thickBot="1" x14ac:dyDescent="0.3">
      <c r="B10" s="786"/>
      <c r="C10" s="786"/>
      <c r="D10" s="787"/>
      <c r="E10" s="346" t="s">
        <v>454</v>
      </c>
      <c r="F10" s="347">
        <v>5</v>
      </c>
      <c r="G10" s="799"/>
      <c r="H10" s="345">
        <v>1</v>
      </c>
      <c r="I10" s="788"/>
    </row>
    <row r="11" spans="2:9" x14ac:dyDescent="0.25">
      <c r="B11" s="800">
        <v>4</v>
      </c>
      <c r="C11" s="801" t="s">
        <v>505</v>
      </c>
      <c r="D11" s="787" t="s">
        <v>509</v>
      </c>
      <c r="E11" s="348" t="s">
        <v>509</v>
      </c>
      <c r="F11" s="349"/>
      <c r="G11" s="804">
        <v>3</v>
      </c>
      <c r="H11" s="794">
        <v>5</v>
      </c>
      <c r="I11" s="788"/>
    </row>
    <row r="12" spans="2:9" x14ac:dyDescent="0.25">
      <c r="B12" s="800"/>
      <c r="C12" s="802"/>
      <c r="D12" s="787"/>
      <c r="E12" s="350" t="s">
        <v>511</v>
      </c>
      <c r="F12" s="351"/>
      <c r="G12" s="805"/>
      <c r="H12" s="794"/>
      <c r="I12" s="788"/>
    </row>
    <row r="13" spans="2:9" x14ac:dyDescent="0.25">
      <c r="B13" s="800"/>
      <c r="C13" s="802"/>
      <c r="D13" s="787"/>
      <c r="E13" s="352" t="s">
        <v>455</v>
      </c>
      <c r="F13" s="353">
        <v>6</v>
      </c>
      <c r="G13" s="805"/>
      <c r="H13" s="794"/>
      <c r="I13" s="788"/>
    </row>
    <row r="14" spans="2:9" x14ac:dyDescent="0.25">
      <c r="B14" s="800"/>
      <c r="C14" s="802"/>
      <c r="D14" s="787" t="s">
        <v>512</v>
      </c>
      <c r="E14" s="352" t="s">
        <v>512</v>
      </c>
      <c r="F14" s="353">
        <v>7</v>
      </c>
      <c r="G14" s="805"/>
      <c r="H14" s="794"/>
      <c r="I14" s="788"/>
    </row>
    <row r="15" spans="2:9" ht="15.75" thickBot="1" x14ac:dyDescent="0.3">
      <c r="B15" s="800"/>
      <c r="C15" s="803"/>
      <c r="D15" s="787"/>
      <c r="E15" s="354" t="s">
        <v>513</v>
      </c>
      <c r="F15" s="355"/>
      <c r="G15" s="806"/>
      <c r="H15" s="795"/>
      <c r="I15" s="788"/>
    </row>
    <row r="16" spans="2:9" s="331" customFormat="1" ht="15.75" thickBot="1" x14ac:dyDescent="0.3">
      <c r="B16" s="351">
        <v>5</v>
      </c>
      <c r="C16" s="351" t="s">
        <v>505</v>
      </c>
      <c r="D16" s="356" t="s">
        <v>498</v>
      </c>
      <c r="E16" s="357" t="s">
        <v>498</v>
      </c>
      <c r="F16" s="358">
        <v>8</v>
      </c>
      <c r="G16" s="359">
        <v>1</v>
      </c>
      <c r="H16" s="360">
        <v>1</v>
      </c>
      <c r="I16" s="788"/>
    </row>
    <row r="17" spans="2:9" s="331" customFormat="1" x14ac:dyDescent="0.25">
      <c r="B17" s="786">
        <v>6</v>
      </c>
      <c r="C17" s="786" t="s">
        <v>505</v>
      </c>
      <c r="D17" s="787" t="s">
        <v>498</v>
      </c>
      <c r="E17" s="361" t="s">
        <v>360</v>
      </c>
      <c r="F17" s="362">
        <v>9</v>
      </c>
      <c r="G17" s="796">
        <v>1</v>
      </c>
      <c r="H17" s="363">
        <v>1</v>
      </c>
      <c r="I17" s="788"/>
    </row>
    <row r="18" spans="2:9" s="331" customFormat="1" ht="15.75" thickBot="1" x14ac:dyDescent="0.3">
      <c r="B18" s="786"/>
      <c r="C18" s="786"/>
      <c r="D18" s="787"/>
      <c r="E18" s="364" t="s">
        <v>514</v>
      </c>
      <c r="F18" s="365"/>
      <c r="G18" s="797"/>
      <c r="H18" s="366">
        <v>1</v>
      </c>
      <c r="I18" s="788"/>
    </row>
    <row r="19" spans="2:9" s="331" customFormat="1" x14ac:dyDescent="0.25">
      <c r="B19" s="786">
        <v>7</v>
      </c>
      <c r="C19" s="786" t="s">
        <v>505</v>
      </c>
      <c r="D19" s="787" t="s">
        <v>361</v>
      </c>
      <c r="E19" s="367" t="s">
        <v>361</v>
      </c>
      <c r="F19" s="368">
        <v>10</v>
      </c>
      <c r="G19" s="807">
        <v>1</v>
      </c>
      <c r="H19" s="810">
        <v>1</v>
      </c>
      <c r="I19" s="788"/>
    </row>
    <row r="20" spans="2:9" s="331" customFormat="1" x14ac:dyDescent="0.25">
      <c r="B20" s="786"/>
      <c r="C20" s="786"/>
      <c r="D20" s="787"/>
      <c r="E20" s="369" t="s">
        <v>515</v>
      </c>
      <c r="F20" s="370"/>
      <c r="G20" s="808"/>
      <c r="H20" s="810"/>
      <c r="I20" s="788"/>
    </row>
    <row r="21" spans="2:9" s="331" customFormat="1" x14ac:dyDescent="0.25">
      <c r="B21" s="786"/>
      <c r="C21" s="786"/>
      <c r="D21" s="787"/>
      <c r="E21" s="369" t="s">
        <v>516</v>
      </c>
      <c r="F21" s="370"/>
      <c r="G21" s="808"/>
      <c r="H21" s="810"/>
      <c r="I21" s="788"/>
    </row>
    <row r="22" spans="2:9" s="331" customFormat="1" ht="15.75" thickBot="1" x14ac:dyDescent="0.3">
      <c r="B22" s="786"/>
      <c r="C22" s="786"/>
      <c r="D22" s="787"/>
      <c r="E22" s="371" t="s">
        <v>462</v>
      </c>
      <c r="F22" s="372">
        <v>11</v>
      </c>
      <c r="G22" s="809"/>
      <c r="H22" s="373">
        <v>1</v>
      </c>
      <c r="I22" s="788"/>
    </row>
    <row r="23" spans="2:9" s="331" customFormat="1" x14ac:dyDescent="0.25">
      <c r="B23" s="786">
        <v>8</v>
      </c>
      <c r="C23" s="786" t="s">
        <v>505</v>
      </c>
      <c r="D23" s="787" t="s">
        <v>517</v>
      </c>
      <c r="E23" s="374" t="s">
        <v>518</v>
      </c>
      <c r="F23" s="375"/>
      <c r="G23" s="811">
        <v>1</v>
      </c>
      <c r="H23" s="813">
        <v>1</v>
      </c>
      <c r="I23" s="788"/>
    </row>
    <row r="24" spans="2:9" s="331" customFormat="1" ht="15.75" thickBot="1" x14ac:dyDescent="0.3">
      <c r="B24" s="786"/>
      <c r="C24" s="786"/>
      <c r="D24" s="787"/>
      <c r="E24" s="376" t="s">
        <v>363</v>
      </c>
      <c r="F24" s="377">
        <v>12</v>
      </c>
      <c r="G24" s="812"/>
      <c r="H24" s="814"/>
      <c r="I24" s="788"/>
    </row>
    <row r="25" spans="2:9" s="331" customFormat="1" x14ac:dyDescent="0.25">
      <c r="B25" s="824">
        <v>9</v>
      </c>
      <c r="C25" s="824" t="s">
        <v>505</v>
      </c>
      <c r="D25" s="827" t="s">
        <v>500</v>
      </c>
      <c r="E25" s="343" t="s">
        <v>500</v>
      </c>
      <c r="F25" s="344">
        <v>13</v>
      </c>
      <c r="G25" s="798">
        <v>1</v>
      </c>
      <c r="H25" s="830">
        <v>1</v>
      </c>
      <c r="I25" s="788"/>
    </row>
    <row r="26" spans="2:9" s="331" customFormat="1" ht="15.75" thickBot="1" x14ac:dyDescent="0.3">
      <c r="B26" s="825"/>
      <c r="C26" s="825"/>
      <c r="D26" s="828"/>
      <c r="E26" s="378" t="s">
        <v>519</v>
      </c>
      <c r="F26" s="379"/>
      <c r="G26" s="799"/>
      <c r="H26" s="831"/>
      <c r="I26" s="788"/>
    </row>
    <row r="27" spans="2:9" s="331" customFormat="1" x14ac:dyDescent="0.25">
      <c r="B27" s="825"/>
      <c r="C27" s="825"/>
      <c r="D27" s="828"/>
      <c r="E27" s="380" t="s">
        <v>459</v>
      </c>
      <c r="F27" s="381">
        <v>14</v>
      </c>
      <c r="G27" s="832">
        <v>1</v>
      </c>
      <c r="H27" s="382">
        <v>1</v>
      </c>
      <c r="I27" s="788"/>
    </row>
    <row r="28" spans="2:9" s="331" customFormat="1" x14ac:dyDescent="0.25">
      <c r="B28" s="825"/>
      <c r="C28" s="825"/>
      <c r="D28" s="828"/>
      <c r="E28" s="383" t="s">
        <v>460</v>
      </c>
      <c r="F28" s="384">
        <v>15</v>
      </c>
      <c r="G28" s="833"/>
      <c r="H28" s="835">
        <v>1</v>
      </c>
      <c r="I28" s="788"/>
    </row>
    <row r="29" spans="2:9" s="331" customFormat="1" ht="15.75" thickBot="1" x14ac:dyDescent="0.3">
      <c r="B29" s="826"/>
      <c r="C29" s="826"/>
      <c r="D29" s="829"/>
      <c r="E29" s="385" t="s">
        <v>520</v>
      </c>
      <c r="F29" s="386"/>
      <c r="G29" s="834"/>
      <c r="H29" s="836"/>
      <c r="I29" s="788"/>
    </row>
    <row r="30" spans="2:9" s="331" customFormat="1" x14ac:dyDescent="0.25">
      <c r="B30" s="786">
        <v>10</v>
      </c>
      <c r="C30" s="786" t="s">
        <v>505</v>
      </c>
      <c r="D30" s="787" t="s">
        <v>501</v>
      </c>
      <c r="E30" s="387" t="s">
        <v>501</v>
      </c>
      <c r="F30" s="388">
        <v>16</v>
      </c>
      <c r="G30" s="815">
        <v>1</v>
      </c>
      <c r="H30" s="818">
        <v>1</v>
      </c>
      <c r="I30" s="788"/>
    </row>
    <row r="31" spans="2:9" s="331" customFormat="1" x14ac:dyDescent="0.25">
      <c r="B31" s="786"/>
      <c r="C31" s="786"/>
      <c r="D31" s="787"/>
      <c r="E31" s="389" t="s">
        <v>521</v>
      </c>
      <c r="F31" s="390"/>
      <c r="G31" s="816"/>
      <c r="H31" s="819"/>
      <c r="I31" s="788"/>
    </row>
    <row r="32" spans="2:9" s="331" customFormat="1" ht="15.75" thickBot="1" x14ac:dyDescent="0.3">
      <c r="B32" s="786"/>
      <c r="C32" s="786"/>
      <c r="D32" s="787"/>
      <c r="E32" s="391" t="s">
        <v>461</v>
      </c>
      <c r="F32" s="392">
        <v>17</v>
      </c>
      <c r="G32" s="817"/>
      <c r="H32" s="393">
        <v>1</v>
      </c>
      <c r="I32" s="788"/>
    </row>
    <row r="33" spans="2:9" s="331" customFormat="1" x14ac:dyDescent="0.25">
      <c r="B33" s="786"/>
      <c r="C33" s="786"/>
      <c r="D33" s="787"/>
      <c r="E33" s="394" t="s">
        <v>522</v>
      </c>
      <c r="F33" s="395"/>
      <c r="G33" s="796">
        <v>1</v>
      </c>
      <c r="H33" s="821">
        <v>1</v>
      </c>
      <c r="I33" s="788"/>
    </row>
    <row r="34" spans="2:9" s="331" customFormat="1" x14ac:dyDescent="0.25">
      <c r="B34" s="786"/>
      <c r="C34" s="786"/>
      <c r="D34" s="787"/>
      <c r="E34" s="396" t="s">
        <v>523</v>
      </c>
      <c r="F34" s="397"/>
      <c r="G34" s="820"/>
      <c r="H34" s="822"/>
      <c r="I34" s="788"/>
    </row>
    <row r="35" spans="2:9" s="331" customFormat="1" ht="15.75" thickBot="1" x14ac:dyDescent="0.3">
      <c r="B35" s="786"/>
      <c r="C35" s="786"/>
      <c r="D35" s="787"/>
      <c r="E35" s="364" t="s">
        <v>524</v>
      </c>
      <c r="F35" s="365"/>
      <c r="G35" s="797"/>
      <c r="H35" s="823"/>
      <c r="I35" s="788"/>
    </row>
    <row r="36" spans="2:9" s="331" customFormat="1" ht="45" x14ac:dyDescent="0.25">
      <c r="B36" s="786">
        <v>11</v>
      </c>
      <c r="C36" s="786" t="s">
        <v>505</v>
      </c>
      <c r="D36" s="787" t="s">
        <v>227</v>
      </c>
      <c r="E36" s="398" t="s">
        <v>227</v>
      </c>
      <c r="F36" s="399" t="s">
        <v>525</v>
      </c>
      <c r="G36" s="837">
        <v>5</v>
      </c>
      <c r="H36" s="840">
        <v>5</v>
      </c>
      <c r="I36" s="788"/>
    </row>
    <row r="37" spans="2:9" s="331" customFormat="1" x14ac:dyDescent="0.25">
      <c r="B37" s="786"/>
      <c r="C37" s="786"/>
      <c r="D37" s="787"/>
      <c r="E37" s="400" t="s">
        <v>231</v>
      </c>
      <c r="F37" s="401"/>
      <c r="G37" s="838"/>
      <c r="H37" s="841"/>
      <c r="I37" s="788"/>
    </row>
    <row r="38" spans="2:9" s="331" customFormat="1" x14ac:dyDescent="0.25">
      <c r="B38" s="786"/>
      <c r="C38" s="786"/>
      <c r="D38" s="787"/>
      <c r="E38" s="400" t="s">
        <v>234</v>
      </c>
      <c r="F38" s="401"/>
      <c r="G38" s="838"/>
      <c r="H38" s="841"/>
      <c r="I38" s="788"/>
    </row>
    <row r="39" spans="2:9" s="331" customFormat="1" ht="15.75" thickBot="1" x14ac:dyDescent="0.3">
      <c r="B39" s="786"/>
      <c r="C39" s="786"/>
      <c r="D39" s="787"/>
      <c r="E39" s="402" t="s">
        <v>526</v>
      </c>
      <c r="F39" s="403"/>
      <c r="G39" s="839"/>
      <c r="H39" s="842"/>
      <c r="I39" s="788"/>
    </row>
    <row r="40" spans="2:9" s="331" customFormat="1" x14ac:dyDescent="0.25">
      <c r="B40" s="786">
        <v>12</v>
      </c>
      <c r="C40" s="786" t="s">
        <v>505</v>
      </c>
      <c r="D40" s="787" t="s">
        <v>527</v>
      </c>
      <c r="E40" s="380" t="s">
        <v>528</v>
      </c>
      <c r="F40" s="381">
        <v>21</v>
      </c>
      <c r="G40" s="832">
        <v>1</v>
      </c>
      <c r="H40" s="843">
        <v>1</v>
      </c>
      <c r="I40" s="788"/>
    </row>
    <row r="41" spans="2:9" s="331" customFormat="1" x14ac:dyDescent="0.25">
      <c r="B41" s="786"/>
      <c r="C41" s="786"/>
      <c r="D41" s="787"/>
      <c r="E41" s="404" t="s">
        <v>529</v>
      </c>
      <c r="F41" s="405"/>
      <c r="G41" s="833"/>
      <c r="H41" s="844"/>
      <c r="I41" s="788"/>
    </row>
    <row r="42" spans="2:9" s="331" customFormat="1" ht="15.75" thickBot="1" x14ac:dyDescent="0.3">
      <c r="B42" s="786"/>
      <c r="C42" s="786"/>
      <c r="D42" s="787"/>
      <c r="E42" s="406" t="s">
        <v>457</v>
      </c>
      <c r="F42" s="407">
        <v>22</v>
      </c>
      <c r="G42" s="833"/>
      <c r="H42" s="408">
        <v>1</v>
      </c>
      <c r="I42" s="788"/>
    </row>
    <row r="43" spans="2:9" ht="15.75" thickBot="1" x14ac:dyDescent="0.3">
      <c r="B43" s="322">
        <v>13</v>
      </c>
      <c r="C43" s="322" t="s">
        <v>505</v>
      </c>
      <c r="D43" s="409" t="s">
        <v>530</v>
      </c>
      <c r="E43" s="410" t="s">
        <v>531</v>
      </c>
      <c r="F43" s="411">
        <v>23</v>
      </c>
      <c r="G43" s="412">
        <v>1</v>
      </c>
      <c r="H43" s="413">
        <v>1</v>
      </c>
      <c r="I43" s="788"/>
    </row>
    <row r="44" spans="2:9" s="331" customFormat="1" x14ac:dyDescent="0.25">
      <c r="B44" s="786">
        <v>14</v>
      </c>
      <c r="C44" s="786" t="s">
        <v>532</v>
      </c>
      <c r="D44" s="787" t="s">
        <v>533</v>
      </c>
      <c r="E44" s="414" t="s">
        <v>533</v>
      </c>
      <c r="F44" s="415"/>
      <c r="G44" s="416">
        <v>1</v>
      </c>
      <c r="H44" s="417">
        <v>1</v>
      </c>
      <c r="I44" s="788"/>
    </row>
    <row r="45" spans="2:9" s="331" customFormat="1" x14ac:dyDescent="0.25">
      <c r="B45" s="786"/>
      <c r="C45" s="786"/>
      <c r="D45" s="787"/>
      <c r="E45" s="418" t="s">
        <v>534</v>
      </c>
      <c r="F45" s="419"/>
      <c r="G45" s="845">
        <v>1</v>
      </c>
      <c r="H45" s="848">
        <v>1</v>
      </c>
      <c r="I45" s="788"/>
    </row>
    <row r="46" spans="2:9" s="331" customFormat="1" x14ac:dyDescent="0.25">
      <c r="B46" s="786"/>
      <c r="C46" s="786"/>
      <c r="D46" s="787"/>
      <c r="E46" s="418" t="s">
        <v>535</v>
      </c>
      <c r="F46" s="419"/>
      <c r="G46" s="846"/>
      <c r="H46" s="849"/>
      <c r="I46" s="788"/>
    </row>
    <row r="47" spans="2:9" s="331" customFormat="1" x14ac:dyDescent="0.25">
      <c r="B47" s="786"/>
      <c r="C47" s="786"/>
      <c r="D47" s="787"/>
      <c r="E47" s="418" t="s">
        <v>536</v>
      </c>
      <c r="F47" s="419"/>
      <c r="G47" s="846"/>
      <c r="H47" s="849"/>
      <c r="I47" s="788"/>
    </row>
    <row r="48" spans="2:9" s="331" customFormat="1" x14ac:dyDescent="0.25">
      <c r="B48" s="786"/>
      <c r="C48" s="786"/>
      <c r="D48" s="787"/>
      <c r="E48" s="420" t="s">
        <v>537</v>
      </c>
      <c r="F48" s="421">
        <v>24</v>
      </c>
      <c r="G48" s="846"/>
      <c r="H48" s="849"/>
      <c r="I48" s="788"/>
    </row>
    <row r="49" spans="2:9" s="331" customFormat="1" x14ac:dyDescent="0.25">
      <c r="B49" s="786"/>
      <c r="C49" s="786"/>
      <c r="D49" s="787"/>
      <c r="E49" s="418" t="s">
        <v>538</v>
      </c>
      <c r="F49" s="419"/>
      <c r="G49" s="846"/>
      <c r="H49" s="849"/>
      <c r="I49" s="788"/>
    </row>
    <row r="50" spans="2:9" s="331" customFormat="1" x14ac:dyDescent="0.25">
      <c r="B50" s="786"/>
      <c r="C50" s="786"/>
      <c r="D50" s="787"/>
      <c r="E50" s="418" t="s">
        <v>539</v>
      </c>
      <c r="F50" s="419"/>
      <c r="G50" s="846"/>
      <c r="H50" s="849"/>
      <c r="I50" s="788"/>
    </row>
    <row r="51" spans="2:9" s="331" customFormat="1" ht="15.75" thickBot="1" x14ac:dyDescent="0.3">
      <c r="B51" s="786"/>
      <c r="C51" s="786"/>
      <c r="D51" s="787"/>
      <c r="E51" s="422" t="s">
        <v>540</v>
      </c>
      <c r="F51" s="423"/>
      <c r="G51" s="847"/>
      <c r="H51" s="850"/>
      <c r="I51" s="788"/>
    </row>
    <row r="52" spans="2:9" s="331" customFormat="1" ht="15.75" thickBot="1" x14ac:dyDescent="0.3">
      <c r="B52" s="786">
        <v>15</v>
      </c>
      <c r="C52" s="786" t="s">
        <v>532</v>
      </c>
      <c r="D52" s="787" t="s">
        <v>541</v>
      </c>
      <c r="E52" s="424" t="s">
        <v>541</v>
      </c>
      <c r="F52" s="425">
        <v>25</v>
      </c>
      <c r="G52" s="426">
        <v>1</v>
      </c>
      <c r="H52" s="427">
        <v>1</v>
      </c>
      <c r="I52" s="788"/>
    </row>
    <row r="53" spans="2:9" s="331" customFormat="1" x14ac:dyDescent="0.25">
      <c r="B53" s="786"/>
      <c r="C53" s="786"/>
      <c r="D53" s="787"/>
      <c r="E53" s="428" t="s">
        <v>542</v>
      </c>
      <c r="F53" s="429">
        <v>26</v>
      </c>
      <c r="G53" s="851">
        <v>1</v>
      </c>
      <c r="H53" s="853">
        <v>1</v>
      </c>
      <c r="I53" s="788"/>
    </row>
    <row r="54" spans="2:9" s="331" customFormat="1" ht="15.75" thickBot="1" x14ac:dyDescent="0.3">
      <c r="B54" s="786"/>
      <c r="C54" s="786"/>
      <c r="D54" s="787"/>
      <c r="E54" s="430" t="s">
        <v>479</v>
      </c>
      <c r="F54" s="431"/>
      <c r="G54" s="852"/>
      <c r="H54" s="854"/>
      <c r="I54" s="788"/>
    </row>
    <row r="55" spans="2:9" s="331" customFormat="1" x14ac:dyDescent="0.25">
      <c r="B55" s="786">
        <v>16</v>
      </c>
      <c r="C55" s="786" t="s">
        <v>532</v>
      </c>
      <c r="D55" s="787" t="s">
        <v>543</v>
      </c>
      <c r="E55" s="432" t="s">
        <v>543</v>
      </c>
      <c r="F55" s="433">
        <v>27</v>
      </c>
      <c r="G55" s="864">
        <v>1</v>
      </c>
      <c r="H55" s="867">
        <v>1</v>
      </c>
      <c r="I55" s="788"/>
    </row>
    <row r="56" spans="2:9" s="331" customFormat="1" x14ac:dyDescent="0.25">
      <c r="B56" s="786"/>
      <c r="C56" s="786"/>
      <c r="D56" s="787"/>
      <c r="E56" s="434" t="s">
        <v>544</v>
      </c>
      <c r="F56" s="435"/>
      <c r="G56" s="865"/>
      <c r="H56" s="868"/>
      <c r="I56" s="788"/>
    </row>
    <row r="57" spans="2:9" s="331" customFormat="1" x14ac:dyDescent="0.25">
      <c r="B57" s="786"/>
      <c r="C57" s="786"/>
      <c r="D57" s="787"/>
      <c r="E57" s="434" t="s">
        <v>545</v>
      </c>
      <c r="F57" s="435"/>
      <c r="G57" s="866"/>
      <c r="H57" s="869"/>
      <c r="I57" s="788"/>
    </row>
    <row r="58" spans="2:9" s="331" customFormat="1" x14ac:dyDescent="0.25">
      <c r="B58" s="786"/>
      <c r="C58" s="786"/>
      <c r="D58" s="787"/>
      <c r="E58" s="434" t="s">
        <v>546</v>
      </c>
      <c r="F58" s="435"/>
      <c r="G58" s="870">
        <v>1</v>
      </c>
      <c r="H58" s="436">
        <v>1</v>
      </c>
      <c r="I58" s="788"/>
    </row>
    <row r="59" spans="2:9" s="331" customFormat="1" x14ac:dyDescent="0.25">
      <c r="B59" s="786"/>
      <c r="C59" s="786"/>
      <c r="D59" s="787"/>
      <c r="E59" s="434" t="s">
        <v>547</v>
      </c>
      <c r="F59" s="435"/>
      <c r="G59" s="865"/>
      <c r="H59" s="871">
        <v>1</v>
      </c>
      <c r="I59" s="788"/>
    </row>
    <row r="60" spans="2:9" s="331" customFormat="1" x14ac:dyDescent="0.25">
      <c r="B60" s="786"/>
      <c r="C60" s="786"/>
      <c r="D60" s="787"/>
      <c r="E60" s="434" t="s">
        <v>548</v>
      </c>
      <c r="F60" s="435"/>
      <c r="G60" s="865"/>
      <c r="H60" s="868"/>
      <c r="I60" s="788"/>
    </row>
    <row r="61" spans="2:9" s="331" customFormat="1" ht="15.75" thickBot="1" x14ac:dyDescent="0.3">
      <c r="B61" s="786"/>
      <c r="C61" s="786"/>
      <c r="D61" s="787"/>
      <c r="E61" s="437" t="s">
        <v>549</v>
      </c>
      <c r="F61" s="438"/>
      <c r="G61" s="865"/>
      <c r="H61" s="868"/>
      <c r="I61" s="788"/>
    </row>
    <row r="62" spans="2:9" s="331" customFormat="1" x14ac:dyDescent="0.25">
      <c r="B62" s="786">
        <v>17</v>
      </c>
      <c r="C62" s="786" t="s">
        <v>550</v>
      </c>
      <c r="D62" s="787" t="s">
        <v>551</v>
      </c>
      <c r="E62" s="439" t="s">
        <v>551</v>
      </c>
      <c r="F62" s="440">
        <v>28</v>
      </c>
      <c r="G62" s="855">
        <v>1</v>
      </c>
      <c r="H62" s="858">
        <v>1</v>
      </c>
      <c r="I62" s="788"/>
    </row>
    <row r="63" spans="2:9" s="331" customFormat="1" x14ac:dyDescent="0.25">
      <c r="B63" s="786"/>
      <c r="C63" s="786"/>
      <c r="D63" s="787"/>
      <c r="E63" s="441" t="s">
        <v>552</v>
      </c>
      <c r="F63" s="442"/>
      <c r="G63" s="856"/>
      <c r="H63" s="859"/>
      <c r="I63" s="788"/>
    </row>
    <row r="64" spans="2:9" s="331" customFormat="1" x14ac:dyDescent="0.25">
      <c r="B64" s="786"/>
      <c r="C64" s="786"/>
      <c r="D64" s="787"/>
      <c r="E64" s="441" t="s">
        <v>553</v>
      </c>
      <c r="F64" s="442"/>
      <c r="G64" s="856"/>
      <c r="H64" s="859"/>
      <c r="I64" s="788"/>
    </row>
    <row r="65" spans="2:9" s="331" customFormat="1" x14ac:dyDescent="0.25">
      <c r="B65" s="786"/>
      <c r="C65" s="786"/>
      <c r="D65" s="787"/>
      <c r="E65" s="441" t="s">
        <v>554</v>
      </c>
      <c r="F65" s="442"/>
      <c r="G65" s="856"/>
      <c r="H65" s="859"/>
      <c r="I65" s="788"/>
    </row>
    <row r="66" spans="2:9" s="331" customFormat="1" ht="15.75" thickBot="1" x14ac:dyDescent="0.3">
      <c r="B66" s="786"/>
      <c r="C66" s="786"/>
      <c r="D66" s="787"/>
      <c r="E66" s="443" t="s">
        <v>458</v>
      </c>
      <c r="F66" s="444">
        <v>29</v>
      </c>
      <c r="G66" s="857"/>
      <c r="H66" s="445">
        <v>1</v>
      </c>
      <c r="I66" s="788"/>
    </row>
    <row r="67" spans="2:9" s="331" customFormat="1" x14ac:dyDescent="0.25">
      <c r="B67" s="786"/>
      <c r="C67" s="786"/>
      <c r="D67" s="787"/>
      <c r="E67" s="446" t="s">
        <v>555</v>
      </c>
      <c r="F67" s="447"/>
      <c r="G67" s="860">
        <v>1</v>
      </c>
      <c r="H67" s="862">
        <v>1</v>
      </c>
      <c r="I67" s="788"/>
    </row>
    <row r="68" spans="2:9" s="331" customFormat="1" ht="15.75" thickBot="1" x14ac:dyDescent="0.3">
      <c r="B68" s="786"/>
      <c r="C68" s="786"/>
      <c r="D68" s="787"/>
      <c r="E68" s="448" t="s">
        <v>465</v>
      </c>
      <c r="F68" s="449">
        <v>30</v>
      </c>
      <c r="G68" s="861"/>
      <c r="H68" s="863"/>
      <c r="I68" s="788"/>
    </row>
    <row r="69" spans="2:9" s="331" customFormat="1" x14ac:dyDescent="0.25">
      <c r="B69" s="786">
        <v>18</v>
      </c>
      <c r="C69" s="786" t="s">
        <v>550</v>
      </c>
      <c r="D69" s="787" t="s">
        <v>556</v>
      </c>
      <c r="E69" s="450" t="s">
        <v>557</v>
      </c>
      <c r="F69" s="451"/>
      <c r="G69" s="452">
        <v>1</v>
      </c>
      <c r="H69" s="453">
        <v>1</v>
      </c>
      <c r="I69" s="788"/>
    </row>
    <row r="70" spans="2:9" s="331" customFormat="1" x14ac:dyDescent="0.25">
      <c r="B70" s="786"/>
      <c r="C70" s="786"/>
      <c r="D70" s="787"/>
      <c r="E70" s="454" t="s">
        <v>556</v>
      </c>
      <c r="F70" s="455">
        <v>31</v>
      </c>
      <c r="G70" s="872">
        <v>1</v>
      </c>
      <c r="H70" s="874">
        <v>1</v>
      </c>
      <c r="I70" s="788"/>
    </row>
    <row r="71" spans="2:9" s="331" customFormat="1" ht="15.75" thickBot="1" x14ac:dyDescent="0.3">
      <c r="B71" s="786"/>
      <c r="C71" s="786"/>
      <c r="D71" s="787"/>
      <c r="E71" s="456" t="s">
        <v>558</v>
      </c>
      <c r="F71" s="457"/>
      <c r="G71" s="873"/>
      <c r="H71" s="875"/>
      <c r="I71" s="788"/>
    </row>
    <row r="72" spans="2:9" s="331" customFormat="1" x14ac:dyDescent="0.25">
      <c r="B72" s="786">
        <v>19</v>
      </c>
      <c r="C72" s="786" t="s">
        <v>550</v>
      </c>
      <c r="D72" s="787" t="s">
        <v>559</v>
      </c>
      <c r="E72" s="458" t="s">
        <v>559</v>
      </c>
      <c r="F72" s="459">
        <v>32</v>
      </c>
      <c r="G72" s="876">
        <v>1</v>
      </c>
      <c r="H72" s="878">
        <v>2</v>
      </c>
      <c r="I72" s="788"/>
    </row>
    <row r="73" spans="2:9" s="331" customFormat="1" ht="15.75" thickBot="1" x14ac:dyDescent="0.3">
      <c r="B73" s="786"/>
      <c r="C73" s="786"/>
      <c r="D73" s="787"/>
      <c r="E73" s="460" t="s">
        <v>560</v>
      </c>
      <c r="F73" s="461"/>
      <c r="G73" s="877"/>
      <c r="H73" s="879"/>
      <c r="I73" s="788"/>
    </row>
    <row r="74" spans="2:9" s="331" customFormat="1" ht="15.75" thickBot="1" x14ac:dyDescent="0.3">
      <c r="B74" s="351">
        <v>20</v>
      </c>
      <c r="C74" s="351" t="s">
        <v>550</v>
      </c>
      <c r="D74" s="356" t="s">
        <v>561</v>
      </c>
      <c r="E74" s="462" t="s">
        <v>561</v>
      </c>
      <c r="F74" s="463">
        <v>33</v>
      </c>
      <c r="G74" s="464">
        <v>2</v>
      </c>
      <c r="H74" s="465">
        <v>3</v>
      </c>
      <c r="I74" s="788"/>
    </row>
    <row r="75" spans="2:9" s="331" customFormat="1" x14ac:dyDescent="0.25">
      <c r="B75" s="786"/>
      <c r="C75" s="786"/>
      <c r="D75" s="787" t="s">
        <v>357</v>
      </c>
      <c r="E75" s="466" t="s">
        <v>464</v>
      </c>
      <c r="F75" s="467">
        <v>34</v>
      </c>
      <c r="G75" s="880">
        <v>1</v>
      </c>
      <c r="H75" s="468">
        <v>1</v>
      </c>
      <c r="I75" s="788"/>
    </row>
    <row r="76" spans="2:9" s="331" customFormat="1" x14ac:dyDescent="0.25">
      <c r="B76" s="786"/>
      <c r="C76" s="786"/>
      <c r="D76" s="787"/>
      <c r="E76" s="469" t="s">
        <v>357</v>
      </c>
      <c r="F76" s="470">
        <v>35</v>
      </c>
      <c r="G76" s="881"/>
      <c r="H76" s="883">
        <v>1</v>
      </c>
      <c r="I76" s="788"/>
    </row>
    <row r="77" spans="2:9" s="331" customFormat="1" ht="15.75" thickBot="1" x14ac:dyDescent="0.3">
      <c r="B77" s="786"/>
      <c r="C77" s="786"/>
      <c r="D77" s="787"/>
      <c r="E77" s="471" t="s">
        <v>562</v>
      </c>
      <c r="F77" s="472"/>
      <c r="G77" s="882"/>
      <c r="H77" s="884"/>
      <c r="I77" s="788"/>
    </row>
    <row r="78" spans="2:9" x14ac:dyDescent="0.25">
      <c r="B78" s="800">
        <v>22</v>
      </c>
      <c r="C78" s="800" t="s">
        <v>563</v>
      </c>
      <c r="D78" s="787" t="s">
        <v>362</v>
      </c>
      <c r="E78" s="428" t="s">
        <v>362</v>
      </c>
      <c r="F78" s="429">
        <v>36</v>
      </c>
      <c r="G78" s="851">
        <v>1</v>
      </c>
      <c r="H78" s="853">
        <v>3</v>
      </c>
      <c r="I78" s="788"/>
    </row>
    <row r="79" spans="2:9" x14ac:dyDescent="0.25">
      <c r="B79" s="800"/>
      <c r="C79" s="800"/>
      <c r="D79" s="787"/>
      <c r="E79" s="473" t="s">
        <v>564</v>
      </c>
      <c r="F79" s="474"/>
      <c r="G79" s="885"/>
      <c r="H79" s="886"/>
      <c r="I79" s="788"/>
    </row>
    <row r="80" spans="2:9" x14ac:dyDescent="0.25">
      <c r="B80" s="800"/>
      <c r="C80" s="800"/>
      <c r="D80" s="787"/>
      <c r="E80" s="473" t="s">
        <v>565</v>
      </c>
      <c r="F80" s="474"/>
      <c r="G80" s="885"/>
      <c r="H80" s="886"/>
      <c r="I80" s="788"/>
    </row>
    <row r="81" spans="2:9" x14ac:dyDescent="0.25">
      <c r="B81" s="800"/>
      <c r="C81" s="800"/>
      <c r="D81" s="787"/>
      <c r="E81" s="473" t="s">
        <v>566</v>
      </c>
      <c r="F81" s="474"/>
      <c r="G81" s="885"/>
      <c r="H81" s="886"/>
      <c r="I81" s="788"/>
    </row>
    <row r="82" spans="2:9" x14ac:dyDescent="0.25">
      <c r="B82" s="800"/>
      <c r="C82" s="800"/>
      <c r="D82" s="787"/>
      <c r="E82" s="473" t="s">
        <v>567</v>
      </c>
      <c r="F82" s="474"/>
      <c r="G82" s="885"/>
      <c r="H82" s="886"/>
      <c r="I82" s="788"/>
    </row>
    <row r="83" spans="2:9" x14ac:dyDescent="0.25">
      <c r="B83" s="800"/>
      <c r="C83" s="800"/>
      <c r="D83" s="787"/>
      <c r="E83" s="473" t="s">
        <v>568</v>
      </c>
      <c r="F83" s="474"/>
      <c r="G83" s="885"/>
      <c r="H83" s="886"/>
      <c r="I83" s="788"/>
    </row>
    <row r="84" spans="2:9" x14ac:dyDescent="0.25">
      <c r="B84" s="800"/>
      <c r="C84" s="800"/>
      <c r="D84" s="787"/>
      <c r="E84" s="473" t="s">
        <v>569</v>
      </c>
      <c r="F84" s="474"/>
      <c r="G84" s="885"/>
      <c r="H84" s="886"/>
      <c r="I84" s="788"/>
    </row>
    <row r="85" spans="2:9" ht="15.75" thickBot="1" x14ac:dyDescent="0.3">
      <c r="B85" s="800"/>
      <c r="C85" s="800"/>
      <c r="D85" s="787"/>
      <c r="E85" s="430" t="s">
        <v>570</v>
      </c>
      <c r="F85" s="431"/>
      <c r="G85" s="852"/>
      <c r="H85" s="854"/>
      <c r="I85" s="788"/>
    </row>
    <row r="86" spans="2:9" x14ac:dyDescent="0.25">
      <c r="G86" s="263">
        <f>SUM(G4:G85)</f>
        <v>37</v>
      </c>
      <c r="H86" s="263">
        <f>SUM(H4:H85)</f>
        <v>53</v>
      </c>
    </row>
  </sheetData>
  <mergeCells count="101">
    <mergeCell ref="B75:B77"/>
    <mergeCell ref="C75:C77"/>
    <mergeCell ref="D75:D77"/>
    <mergeCell ref="G75:G77"/>
    <mergeCell ref="H76:H77"/>
    <mergeCell ref="B78:B85"/>
    <mergeCell ref="C78:C85"/>
    <mergeCell ref="D78:D85"/>
    <mergeCell ref="G78:G85"/>
    <mergeCell ref="H78:H85"/>
    <mergeCell ref="B69:B71"/>
    <mergeCell ref="C69:C71"/>
    <mergeCell ref="D69:D71"/>
    <mergeCell ref="G70:G71"/>
    <mergeCell ref="H70:H71"/>
    <mergeCell ref="B72:B73"/>
    <mergeCell ref="C72:C73"/>
    <mergeCell ref="D72:D73"/>
    <mergeCell ref="G72:G73"/>
    <mergeCell ref="H72:H73"/>
    <mergeCell ref="B62:B68"/>
    <mergeCell ref="C62:C68"/>
    <mergeCell ref="D62:D68"/>
    <mergeCell ref="G62:G66"/>
    <mergeCell ref="H62:H65"/>
    <mergeCell ref="G67:G68"/>
    <mergeCell ref="H67:H68"/>
    <mergeCell ref="B55:B61"/>
    <mergeCell ref="C55:C61"/>
    <mergeCell ref="D55:D61"/>
    <mergeCell ref="G55:G57"/>
    <mergeCell ref="H55:H57"/>
    <mergeCell ref="G58:G61"/>
    <mergeCell ref="H59:H61"/>
    <mergeCell ref="B44:B51"/>
    <mergeCell ref="C44:C51"/>
    <mergeCell ref="D44:D51"/>
    <mergeCell ref="G45:G51"/>
    <mergeCell ref="H45:H51"/>
    <mergeCell ref="B52:B54"/>
    <mergeCell ref="C52:C54"/>
    <mergeCell ref="D52:D54"/>
    <mergeCell ref="G53:G54"/>
    <mergeCell ref="H53:H54"/>
    <mergeCell ref="B36:B39"/>
    <mergeCell ref="C36:C39"/>
    <mergeCell ref="D36:D39"/>
    <mergeCell ref="G36:G39"/>
    <mergeCell ref="H36:H39"/>
    <mergeCell ref="B40:B42"/>
    <mergeCell ref="C40:C42"/>
    <mergeCell ref="D40:D42"/>
    <mergeCell ref="G40:G42"/>
    <mergeCell ref="H40:H41"/>
    <mergeCell ref="B30:B35"/>
    <mergeCell ref="C30:C35"/>
    <mergeCell ref="D30:D35"/>
    <mergeCell ref="G30:G32"/>
    <mergeCell ref="H30:H31"/>
    <mergeCell ref="G33:G35"/>
    <mergeCell ref="H33:H35"/>
    <mergeCell ref="B25:B29"/>
    <mergeCell ref="C25:C29"/>
    <mergeCell ref="D25:D29"/>
    <mergeCell ref="G25:G26"/>
    <mergeCell ref="H25:H26"/>
    <mergeCell ref="G27:G29"/>
    <mergeCell ref="H28:H29"/>
    <mergeCell ref="C19:C22"/>
    <mergeCell ref="D19:D22"/>
    <mergeCell ref="G19:G22"/>
    <mergeCell ref="H19:H21"/>
    <mergeCell ref="B23:B24"/>
    <mergeCell ref="C23:C24"/>
    <mergeCell ref="D23:D24"/>
    <mergeCell ref="G23:G24"/>
    <mergeCell ref="H23:H24"/>
    <mergeCell ref="B4:B5"/>
    <mergeCell ref="C4:C5"/>
    <mergeCell ref="D4:D5"/>
    <mergeCell ref="I4:I85"/>
    <mergeCell ref="B6:B8"/>
    <mergeCell ref="C6:C8"/>
    <mergeCell ref="D6:D8"/>
    <mergeCell ref="G6:G8"/>
    <mergeCell ref="H6:H7"/>
    <mergeCell ref="B9:B10"/>
    <mergeCell ref="H11:H15"/>
    <mergeCell ref="D14:D15"/>
    <mergeCell ref="B17:B18"/>
    <mergeCell ref="C17:C18"/>
    <mergeCell ref="D17:D18"/>
    <mergeCell ref="G17:G18"/>
    <mergeCell ref="C9:C10"/>
    <mergeCell ref="D9:D10"/>
    <mergeCell ref="G9:G10"/>
    <mergeCell ref="B11:B15"/>
    <mergeCell ref="C11:C15"/>
    <mergeCell ref="D11:D13"/>
    <mergeCell ref="G11:G15"/>
    <mergeCell ref="B19:B2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1"/>
  <sheetViews>
    <sheetView topLeftCell="A25" workbookViewId="0">
      <selection activeCell="D45" sqref="D45"/>
    </sheetView>
  </sheetViews>
  <sheetFormatPr defaultRowHeight="15" x14ac:dyDescent="0.25"/>
  <cols>
    <col min="2" max="2" width="19" customWidth="1"/>
    <col min="3" max="3" width="13.7109375" customWidth="1"/>
    <col min="4" max="4" width="34.7109375" customWidth="1"/>
    <col min="5" max="5" width="17.42578125" customWidth="1"/>
    <col min="6" max="6" width="12.7109375" customWidth="1"/>
    <col min="7" max="7" width="29.85546875" customWidth="1"/>
  </cols>
  <sheetData>
    <row r="1" spans="1:7" ht="30.75" customHeight="1" x14ac:dyDescent="0.25">
      <c r="A1" s="895" t="s">
        <v>719</v>
      </c>
      <c r="B1" s="895"/>
      <c r="C1" s="895"/>
      <c r="D1" s="895"/>
      <c r="E1" s="895"/>
      <c r="F1" s="895"/>
      <c r="G1" s="895"/>
    </row>
    <row r="2" spans="1:7" ht="38.25" thickBot="1" x14ac:dyDescent="0.3">
      <c r="A2" s="303"/>
      <c r="B2" s="304" t="s">
        <v>583</v>
      </c>
      <c r="C2" s="305" t="s">
        <v>584</v>
      </c>
      <c r="D2" s="305" t="s">
        <v>9</v>
      </c>
      <c r="E2" s="304" t="s">
        <v>585</v>
      </c>
      <c r="F2" s="304" t="s">
        <v>586</v>
      </c>
      <c r="G2" s="306" t="s">
        <v>587</v>
      </c>
    </row>
    <row r="3" spans="1:7" s="312" customFormat="1" ht="15.75" thickBot="1" x14ac:dyDescent="0.3">
      <c r="A3" s="307">
        <v>1</v>
      </c>
      <c r="B3" s="308" t="s">
        <v>588</v>
      </c>
      <c r="C3" s="309" t="s">
        <v>589</v>
      </c>
      <c r="D3" s="309" t="s">
        <v>491</v>
      </c>
      <c r="E3" s="310" t="s">
        <v>590</v>
      </c>
      <c r="F3" s="310">
        <v>20537</v>
      </c>
      <c r="G3" s="311" t="s">
        <v>591</v>
      </c>
    </row>
    <row r="4" spans="1:7" s="312" customFormat="1" ht="15.75" thickBot="1" x14ac:dyDescent="0.3">
      <c r="A4" s="307">
        <v>2</v>
      </c>
      <c r="B4" s="308" t="s">
        <v>550</v>
      </c>
      <c r="C4" s="313" t="s">
        <v>592</v>
      </c>
      <c r="D4" s="309" t="s">
        <v>593</v>
      </c>
      <c r="E4" s="310" t="s">
        <v>594</v>
      </c>
      <c r="F4" s="310">
        <v>6815</v>
      </c>
      <c r="G4" s="311" t="s">
        <v>595</v>
      </c>
    </row>
    <row r="5" spans="1:7" s="312" customFormat="1" ht="15.75" thickBot="1" x14ac:dyDescent="0.3">
      <c r="A5" s="307">
        <v>3</v>
      </c>
      <c r="B5" s="308" t="s">
        <v>596</v>
      </c>
      <c r="C5" s="313" t="s">
        <v>597</v>
      </c>
      <c r="D5" s="309" t="s">
        <v>598</v>
      </c>
      <c r="E5" s="310" t="s">
        <v>599</v>
      </c>
      <c r="F5" s="310">
        <v>3739</v>
      </c>
      <c r="G5" s="311" t="s">
        <v>600</v>
      </c>
    </row>
    <row r="6" spans="1:7" s="312" customFormat="1" ht="26.25" thickBot="1" x14ac:dyDescent="0.3">
      <c r="A6" s="307">
        <v>4</v>
      </c>
      <c r="B6" s="308" t="s">
        <v>601</v>
      </c>
      <c r="C6" s="313" t="s">
        <v>602</v>
      </c>
      <c r="D6" s="309" t="s">
        <v>603</v>
      </c>
      <c r="E6" s="310" t="s">
        <v>604</v>
      </c>
      <c r="F6" s="310">
        <v>2006</v>
      </c>
      <c r="G6" s="311" t="s">
        <v>600</v>
      </c>
    </row>
    <row r="7" spans="1:7" s="312" customFormat="1" ht="15.75" thickBot="1" x14ac:dyDescent="0.3">
      <c r="A7" s="307">
        <v>5</v>
      </c>
      <c r="B7" s="308" t="s">
        <v>605</v>
      </c>
      <c r="C7" s="313" t="s">
        <v>606</v>
      </c>
      <c r="D7" s="309" t="s">
        <v>607</v>
      </c>
      <c r="E7" s="310" t="s">
        <v>608</v>
      </c>
      <c r="F7" s="310">
        <v>6922</v>
      </c>
      <c r="G7" s="311" t="s">
        <v>600</v>
      </c>
    </row>
    <row r="8" spans="1:7" s="312" customFormat="1" ht="15.75" thickBot="1" x14ac:dyDescent="0.3">
      <c r="A8" s="307">
        <v>6</v>
      </c>
      <c r="B8" s="308" t="s">
        <v>609</v>
      </c>
      <c r="C8" s="313" t="s">
        <v>610</v>
      </c>
      <c r="D8" s="309" t="s">
        <v>355</v>
      </c>
      <c r="E8" s="310" t="s">
        <v>611</v>
      </c>
      <c r="F8" s="310">
        <v>6955</v>
      </c>
      <c r="G8" s="311" t="s">
        <v>600</v>
      </c>
    </row>
    <row r="9" spans="1:7" s="312" customFormat="1" ht="15.75" thickBot="1" x14ac:dyDescent="0.3">
      <c r="A9" s="307">
        <v>7</v>
      </c>
      <c r="B9" s="308" t="s">
        <v>612</v>
      </c>
      <c r="C9" s="313" t="s">
        <v>613</v>
      </c>
      <c r="D9" s="309" t="s">
        <v>508</v>
      </c>
      <c r="E9" s="310" t="s">
        <v>614</v>
      </c>
      <c r="F9" s="310">
        <v>27877</v>
      </c>
      <c r="G9" s="311" t="s">
        <v>600</v>
      </c>
    </row>
    <row r="10" spans="1:7" s="312" customFormat="1" ht="25.5" x14ac:dyDescent="0.25">
      <c r="A10" s="896">
        <v>8</v>
      </c>
      <c r="B10" s="902" t="s">
        <v>615</v>
      </c>
      <c r="C10" s="898" t="s">
        <v>616</v>
      </c>
      <c r="D10" s="887" t="s">
        <v>498</v>
      </c>
      <c r="E10" s="889" t="s">
        <v>617</v>
      </c>
      <c r="F10" s="891">
        <v>32091</v>
      </c>
      <c r="G10" s="314" t="s">
        <v>618</v>
      </c>
    </row>
    <row r="11" spans="1:7" s="312" customFormat="1" ht="15.75" thickBot="1" x14ac:dyDescent="0.3">
      <c r="A11" s="897"/>
      <c r="B11" s="903"/>
      <c r="C11" s="899"/>
      <c r="D11" s="888"/>
      <c r="E11" s="890"/>
      <c r="F11" s="892"/>
      <c r="G11" s="311" t="s">
        <v>619</v>
      </c>
    </row>
    <row r="12" spans="1:7" s="312" customFormat="1" ht="15.75" thickBot="1" x14ac:dyDescent="0.3">
      <c r="A12" s="307">
        <v>9</v>
      </c>
      <c r="B12" s="308" t="s">
        <v>620</v>
      </c>
      <c r="C12" s="313" t="s">
        <v>621</v>
      </c>
      <c r="D12" s="309" t="s">
        <v>622</v>
      </c>
      <c r="E12" s="310" t="s">
        <v>623</v>
      </c>
      <c r="F12" s="310">
        <v>7003</v>
      </c>
      <c r="G12" s="311" t="s">
        <v>600</v>
      </c>
    </row>
    <row r="13" spans="1:7" s="312" customFormat="1" ht="26.25" thickBot="1" x14ac:dyDescent="0.3">
      <c r="A13" s="307">
        <v>10</v>
      </c>
      <c r="B13" s="308" t="s">
        <v>624</v>
      </c>
      <c r="C13" s="313" t="s">
        <v>602</v>
      </c>
      <c r="D13" s="309" t="s">
        <v>625</v>
      </c>
      <c r="E13" s="310" t="s">
        <v>626</v>
      </c>
      <c r="F13" s="310">
        <v>3508</v>
      </c>
      <c r="G13" s="311" t="s">
        <v>627</v>
      </c>
    </row>
    <row r="14" spans="1:7" s="312" customFormat="1" ht="15.75" thickBot="1" x14ac:dyDescent="0.3">
      <c r="A14" s="307">
        <v>11</v>
      </c>
      <c r="B14" s="308" t="s">
        <v>628</v>
      </c>
      <c r="C14" s="309" t="s">
        <v>616</v>
      </c>
      <c r="D14" s="309" t="s">
        <v>629</v>
      </c>
      <c r="E14" s="310" t="s">
        <v>630</v>
      </c>
      <c r="F14" s="310">
        <v>6594</v>
      </c>
      <c r="G14" s="311" t="s">
        <v>591</v>
      </c>
    </row>
    <row r="15" spans="1:7" s="312" customFormat="1" ht="15.75" thickBot="1" x14ac:dyDescent="0.3">
      <c r="A15" s="307">
        <v>12</v>
      </c>
      <c r="B15" s="313" t="s">
        <v>631</v>
      </c>
      <c r="C15" s="313" t="s">
        <v>632</v>
      </c>
      <c r="D15" s="309" t="s">
        <v>633</v>
      </c>
      <c r="E15" s="310" t="s">
        <v>634</v>
      </c>
      <c r="F15" s="310">
        <v>5711</v>
      </c>
      <c r="G15" s="311" t="s">
        <v>600</v>
      </c>
    </row>
    <row r="16" spans="1:7" s="312" customFormat="1" ht="15.75" thickBot="1" x14ac:dyDescent="0.3">
      <c r="A16" s="307">
        <v>13</v>
      </c>
      <c r="B16" s="313" t="s">
        <v>635</v>
      </c>
      <c r="C16" s="313" t="s">
        <v>636</v>
      </c>
      <c r="D16" s="309" t="s">
        <v>637</v>
      </c>
      <c r="E16" s="310" t="s">
        <v>638</v>
      </c>
      <c r="F16" s="310">
        <v>3527</v>
      </c>
      <c r="G16" s="311" t="s">
        <v>627</v>
      </c>
    </row>
    <row r="17" spans="1:7" s="312" customFormat="1" ht="15.75" thickBot="1" x14ac:dyDescent="0.3">
      <c r="A17" s="307">
        <v>14</v>
      </c>
      <c r="B17" s="313" t="s">
        <v>639</v>
      </c>
      <c r="C17" s="313" t="s">
        <v>640</v>
      </c>
      <c r="D17" s="309" t="s">
        <v>641</v>
      </c>
      <c r="E17" s="310" t="s">
        <v>642</v>
      </c>
      <c r="F17" s="310">
        <v>3799</v>
      </c>
      <c r="G17" s="311" t="s">
        <v>600</v>
      </c>
    </row>
    <row r="18" spans="1:7" s="312" customFormat="1" ht="26.25" thickBot="1" x14ac:dyDescent="0.3">
      <c r="A18" s="307">
        <v>15</v>
      </c>
      <c r="B18" s="313" t="s">
        <v>643</v>
      </c>
      <c r="C18" s="313" t="s">
        <v>644</v>
      </c>
      <c r="D18" s="309" t="s">
        <v>645</v>
      </c>
      <c r="E18" s="310" t="s">
        <v>646</v>
      </c>
      <c r="F18" s="310">
        <v>3756</v>
      </c>
      <c r="G18" s="311" t="s">
        <v>600</v>
      </c>
    </row>
    <row r="19" spans="1:7" s="312" customFormat="1" ht="15.75" thickBot="1" x14ac:dyDescent="0.3">
      <c r="A19" s="315">
        <v>16</v>
      </c>
      <c r="B19" s="316" t="s">
        <v>647</v>
      </c>
      <c r="C19" s="316" t="s">
        <v>592</v>
      </c>
      <c r="D19" s="317" t="s">
        <v>648</v>
      </c>
      <c r="E19" s="311" t="s">
        <v>649</v>
      </c>
      <c r="F19" s="311">
        <v>30781</v>
      </c>
      <c r="G19" s="311" t="s">
        <v>627</v>
      </c>
    </row>
    <row r="20" spans="1:7" s="312" customFormat="1" ht="15.75" thickBot="1" x14ac:dyDescent="0.3">
      <c r="A20" s="315">
        <v>17</v>
      </c>
      <c r="B20" s="316" t="s">
        <v>650</v>
      </c>
      <c r="C20" s="316" t="s">
        <v>651</v>
      </c>
      <c r="D20" s="317" t="s">
        <v>652</v>
      </c>
      <c r="E20" s="311" t="s">
        <v>653</v>
      </c>
      <c r="F20" s="311">
        <v>3770</v>
      </c>
      <c r="G20" s="311" t="s">
        <v>600</v>
      </c>
    </row>
    <row r="21" spans="1:7" s="312" customFormat="1" ht="15.75" thickBot="1" x14ac:dyDescent="0.3">
      <c r="A21" s="315">
        <v>18</v>
      </c>
      <c r="B21" s="316" t="s">
        <v>654</v>
      </c>
      <c r="C21" s="316" t="s">
        <v>655</v>
      </c>
      <c r="D21" s="317" t="s">
        <v>656</v>
      </c>
      <c r="E21" s="311" t="s">
        <v>657</v>
      </c>
      <c r="F21" s="311">
        <v>3550</v>
      </c>
      <c r="G21" s="311" t="s">
        <v>627</v>
      </c>
    </row>
    <row r="22" spans="1:7" s="312" customFormat="1" ht="15.75" thickBot="1" x14ac:dyDescent="0.3">
      <c r="A22" s="315">
        <v>19</v>
      </c>
      <c r="B22" s="316" t="s">
        <v>658</v>
      </c>
      <c r="C22" s="316" t="s">
        <v>659</v>
      </c>
      <c r="D22" s="317" t="s">
        <v>227</v>
      </c>
      <c r="E22" s="311" t="s">
        <v>660</v>
      </c>
      <c r="F22" s="311">
        <v>6982</v>
      </c>
      <c r="G22" s="311" t="s">
        <v>600</v>
      </c>
    </row>
    <row r="23" spans="1:7" s="312" customFormat="1" ht="15.75" thickBot="1" x14ac:dyDescent="0.3">
      <c r="A23" s="315">
        <v>20</v>
      </c>
      <c r="B23" s="316" t="s">
        <v>661</v>
      </c>
      <c r="C23" s="316" t="s">
        <v>662</v>
      </c>
      <c r="D23" s="317" t="s">
        <v>227</v>
      </c>
      <c r="E23" s="311" t="s">
        <v>663</v>
      </c>
      <c r="F23" s="311">
        <v>6797</v>
      </c>
      <c r="G23" s="311" t="s">
        <v>600</v>
      </c>
    </row>
    <row r="24" spans="1:7" s="312" customFormat="1" ht="15.75" thickBot="1" x14ac:dyDescent="0.3">
      <c r="A24" s="307">
        <v>21</v>
      </c>
      <c r="B24" s="313" t="s">
        <v>664</v>
      </c>
      <c r="C24" s="313" t="s">
        <v>665</v>
      </c>
      <c r="D24" s="309" t="s">
        <v>227</v>
      </c>
      <c r="E24" s="310" t="s">
        <v>666</v>
      </c>
      <c r="F24" s="310">
        <v>3497</v>
      </c>
      <c r="G24" s="311" t="s">
        <v>627</v>
      </c>
    </row>
    <row r="25" spans="1:7" s="312" customFormat="1" ht="39" thickBot="1" x14ac:dyDescent="0.3">
      <c r="A25" s="307">
        <v>22</v>
      </c>
      <c r="B25" s="313" t="s">
        <v>667</v>
      </c>
      <c r="C25" s="313" t="s">
        <v>636</v>
      </c>
      <c r="D25" s="309" t="s">
        <v>668</v>
      </c>
      <c r="E25" s="310" t="s">
        <v>669</v>
      </c>
      <c r="F25" s="310">
        <v>3697</v>
      </c>
      <c r="G25" s="311" t="s">
        <v>600</v>
      </c>
    </row>
    <row r="26" spans="1:7" s="312" customFormat="1" ht="15.75" thickBot="1" x14ac:dyDescent="0.3">
      <c r="A26" s="307">
        <v>23</v>
      </c>
      <c r="B26" s="313" t="s">
        <v>670</v>
      </c>
      <c r="C26" s="313" t="s">
        <v>613</v>
      </c>
      <c r="D26" s="309" t="s">
        <v>541</v>
      </c>
      <c r="E26" s="310" t="s">
        <v>671</v>
      </c>
      <c r="F26" s="310">
        <v>6889</v>
      </c>
      <c r="G26" s="311" t="s">
        <v>600</v>
      </c>
    </row>
    <row r="27" spans="1:7" s="312" customFormat="1" ht="15.75" thickBot="1" x14ac:dyDescent="0.3">
      <c r="A27" s="307">
        <v>24</v>
      </c>
      <c r="B27" s="313" t="s">
        <v>672</v>
      </c>
      <c r="C27" s="313" t="s">
        <v>673</v>
      </c>
      <c r="D27" s="309" t="s">
        <v>674</v>
      </c>
      <c r="E27" s="310" t="s">
        <v>675</v>
      </c>
      <c r="F27" s="310">
        <v>3759</v>
      </c>
      <c r="G27" s="311" t="s">
        <v>600</v>
      </c>
    </row>
    <row r="28" spans="1:7" s="312" customFormat="1" ht="26.25" thickBot="1" x14ac:dyDescent="0.3">
      <c r="A28" s="307">
        <v>25</v>
      </c>
      <c r="B28" s="313" t="s">
        <v>676</v>
      </c>
      <c r="C28" s="313" t="s">
        <v>677</v>
      </c>
      <c r="D28" s="309" t="s">
        <v>678</v>
      </c>
      <c r="E28" s="310" t="s">
        <v>679</v>
      </c>
      <c r="F28" s="310">
        <v>7337</v>
      </c>
      <c r="G28" s="311" t="s">
        <v>600</v>
      </c>
    </row>
    <row r="29" spans="1:7" s="312" customFormat="1" ht="15.75" thickBot="1" x14ac:dyDescent="0.3">
      <c r="A29" s="315">
        <v>26</v>
      </c>
      <c r="B29" s="316" t="s">
        <v>680</v>
      </c>
      <c r="C29" s="316" t="s">
        <v>681</v>
      </c>
      <c r="D29" s="317" t="s">
        <v>682</v>
      </c>
      <c r="E29" s="311" t="s">
        <v>683</v>
      </c>
      <c r="F29" s="311">
        <v>3834</v>
      </c>
      <c r="G29" s="311" t="s">
        <v>600</v>
      </c>
    </row>
    <row r="30" spans="1:7" s="312" customFormat="1" ht="15.75" thickBot="1" x14ac:dyDescent="0.3">
      <c r="A30" s="307">
        <v>27</v>
      </c>
      <c r="B30" s="313" t="s">
        <v>684</v>
      </c>
      <c r="C30" s="313" t="s">
        <v>640</v>
      </c>
      <c r="D30" s="309" t="s">
        <v>685</v>
      </c>
      <c r="E30" s="310" t="s">
        <v>686</v>
      </c>
      <c r="F30" s="310">
        <v>6785</v>
      </c>
      <c r="G30" s="311" t="s">
        <v>600</v>
      </c>
    </row>
    <row r="31" spans="1:7" s="312" customFormat="1" ht="26.25" thickBot="1" x14ac:dyDescent="0.3">
      <c r="A31" s="307">
        <v>28</v>
      </c>
      <c r="B31" s="313" t="s">
        <v>687</v>
      </c>
      <c r="C31" s="313" t="s">
        <v>613</v>
      </c>
      <c r="D31" s="309" t="s">
        <v>688</v>
      </c>
      <c r="E31" s="310" t="s">
        <v>689</v>
      </c>
      <c r="F31" s="310">
        <v>6356</v>
      </c>
      <c r="G31" s="311" t="s">
        <v>600</v>
      </c>
    </row>
    <row r="32" spans="1:7" s="312" customFormat="1" ht="15.75" thickBot="1" x14ac:dyDescent="0.3">
      <c r="A32" s="307">
        <v>29</v>
      </c>
      <c r="B32" s="313" t="s">
        <v>690</v>
      </c>
      <c r="C32" s="313" t="s">
        <v>691</v>
      </c>
      <c r="D32" s="309" t="s">
        <v>692</v>
      </c>
      <c r="E32" s="310" t="s">
        <v>693</v>
      </c>
      <c r="F32" s="310">
        <v>3758</v>
      </c>
      <c r="G32" s="311" t="s">
        <v>600</v>
      </c>
    </row>
    <row r="33" spans="1:7" s="312" customFormat="1" x14ac:dyDescent="0.25">
      <c r="A33" s="896">
        <v>30</v>
      </c>
      <c r="B33" s="898" t="s">
        <v>694</v>
      </c>
      <c r="C33" s="900" t="s">
        <v>695</v>
      </c>
      <c r="D33" s="887" t="s">
        <v>696</v>
      </c>
      <c r="E33" s="889" t="s">
        <v>697</v>
      </c>
      <c r="F33" s="314">
        <v>3816</v>
      </c>
      <c r="G33" s="314" t="s">
        <v>600</v>
      </c>
    </row>
    <row r="34" spans="1:7" s="312" customFormat="1" ht="15.75" thickBot="1" x14ac:dyDescent="0.3">
      <c r="A34" s="897"/>
      <c r="B34" s="899"/>
      <c r="C34" s="901"/>
      <c r="D34" s="888"/>
      <c r="E34" s="890"/>
      <c r="F34" s="310">
        <v>10064</v>
      </c>
      <c r="G34" s="311" t="s">
        <v>591</v>
      </c>
    </row>
    <row r="35" spans="1:7" s="312" customFormat="1" ht="15.75" thickBot="1" x14ac:dyDescent="0.3">
      <c r="A35" s="307">
        <v>31</v>
      </c>
      <c r="B35" s="313" t="s">
        <v>698</v>
      </c>
      <c r="C35" s="313" t="s">
        <v>659</v>
      </c>
      <c r="D35" s="309" t="s">
        <v>561</v>
      </c>
      <c r="E35" s="310" t="s">
        <v>699</v>
      </c>
      <c r="F35" s="310">
        <v>3727</v>
      </c>
      <c r="G35" s="311" t="s">
        <v>600</v>
      </c>
    </row>
    <row r="36" spans="1:7" s="312" customFormat="1" ht="15.75" thickBot="1" x14ac:dyDescent="0.3">
      <c r="A36" s="307">
        <v>32</v>
      </c>
      <c r="B36" s="313" t="s">
        <v>700</v>
      </c>
      <c r="C36" s="313" t="s">
        <v>651</v>
      </c>
      <c r="D36" s="309" t="s">
        <v>701</v>
      </c>
      <c r="E36" s="310" t="s">
        <v>702</v>
      </c>
      <c r="F36" s="310">
        <v>8972</v>
      </c>
      <c r="G36" s="311" t="s">
        <v>600</v>
      </c>
    </row>
    <row r="37" spans="1:7" s="312" customFormat="1" ht="38.25" x14ac:dyDescent="0.25">
      <c r="A37" s="896">
        <v>33</v>
      </c>
      <c r="B37" s="898" t="s">
        <v>703</v>
      </c>
      <c r="C37" s="900" t="s">
        <v>704</v>
      </c>
      <c r="D37" s="318" t="s">
        <v>705</v>
      </c>
      <c r="E37" s="889" t="s">
        <v>707</v>
      </c>
      <c r="F37" s="891"/>
      <c r="G37" s="893" t="s">
        <v>708</v>
      </c>
    </row>
    <row r="38" spans="1:7" s="312" customFormat="1" ht="15.75" thickBot="1" x14ac:dyDescent="0.3">
      <c r="A38" s="897"/>
      <c r="B38" s="899"/>
      <c r="C38" s="901"/>
      <c r="D38" s="309" t="s">
        <v>706</v>
      </c>
      <c r="E38" s="890"/>
      <c r="F38" s="892"/>
      <c r="G38" s="894"/>
    </row>
    <row r="39" spans="1:7" s="312" customFormat="1" ht="15.75" thickBot="1" x14ac:dyDescent="0.3">
      <c r="A39" s="307">
        <v>34</v>
      </c>
      <c r="B39" s="313" t="s">
        <v>709</v>
      </c>
      <c r="C39" s="313" t="s">
        <v>613</v>
      </c>
      <c r="D39" s="309" t="s">
        <v>561</v>
      </c>
      <c r="E39" s="310" t="s">
        <v>710</v>
      </c>
      <c r="F39" s="310">
        <v>3718</v>
      </c>
      <c r="G39" s="311" t="s">
        <v>600</v>
      </c>
    </row>
    <row r="40" spans="1:7" s="312" customFormat="1" ht="15.75" thickBot="1" x14ac:dyDescent="0.3">
      <c r="A40" s="307">
        <v>35</v>
      </c>
      <c r="B40" s="313" t="s">
        <v>711</v>
      </c>
      <c r="C40" s="313" t="s">
        <v>613</v>
      </c>
      <c r="D40" s="309" t="s">
        <v>712</v>
      </c>
      <c r="E40" s="310" t="s">
        <v>713</v>
      </c>
      <c r="F40" s="310">
        <v>4638</v>
      </c>
      <c r="G40" s="311" t="s">
        <v>591</v>
      </c>
    </row>
    <row r="41" spans="1:7" s="312" customFormat="1" ht="15.75" thickBot="1" x14ac:dyDescent="0.3">
      <c r="A41" s="307">
        <v>36</v>
      </c>
      <c r="B41" s="313" t="s">
        <v>714</v>
      </c>
      <c r="C41" s="313" t="s">
        <v>715</v>
      </c>
      <c r="D41" s="309" t="s">
        <v>716</v>
      </c>
      <c r="E41" s="310" t="s">
        <v>717</v>
      </c>
      <c r="F41" s="310">
        <v>4212</v>
      </c>
      <c r="G41" s="311" t="s">
        <v>718</v>
      </c>
    </row>
  </sheetData>
  <mergeCells count="18">
    <mergeCell ref="A37:A38"/>
    <mergeCell ref="B37:B38"/>
    <mergeCell ref="C37:C38"/>
    <mergeCell ref="E37:E38"/>
    <mergeCell ref="A10:A11"/>
    <mergeCell ref="B10:B11"/>
    <mergeCell ref="C10:C11"/>
    <mergeCell ref="A1:G1"/>
    <mergeCell ref="A33:A34"/>
    <mergeCell ref="B33:B34"/>
    <mergeCell ref="C33:C34"/>
    <mergeCell ref="D33:D34"/>
    <mergeCell ref="E33:E34"/>
    <mergeCell ref="D10:D11"/>
    <mergeCell ref="E10:E11"/>
    <mergeCell ref="F10:F11"/>
    <mergeCell ref="F37:F38"/>
    <mergeCell ref="G37:G3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O47"/>
  <sheetViews>
    <sheetView topLeftCell="A25" workbookViewId="0">
      <selection activeCell="F18" sqref="F18"/>
    </sheetView>
  </sheetViews>
  <sheetFormatPr defaultRowHeight="15" x14ac:dyDescent="0.25"/>
  <cols>
    <col min="1" max="1" width="7.85546875" style="56" customWidth="1"/>
    <col min="2" max="2" width="43.85546875" customWidth="1"/>
    <col min="3" max="3" width="8.7109375" customWidth="1"/>
    <col min="4" max="4" width="8.5703125" customWidth="1"/>
    <col min="5" max="5" width="12.28515625" customWidth="1"/>
    <col min="6" max="6" width="13.85546875" customWidth="1"/>
    <col min="7" max="7" width="12.140625" customWidth="1"/>
    <col min="8" max="8" width="1.85546875" customWidth="1"/>
    <col min="10" max="10" width="43.5703125" customWidth="1"/>
    <col min="14" max="14" width="16.28515625" customWidth="1"/>
    <col min="15" max="15" width="12.140625" bestFit="1" customWidth="1"/>
    <col min="248" max="248" width="7.85546875" customWidth="1"/>
    <col min="249" max="249" width="43.7109375" customWidth="1"/>
    <col min="250" max="250" width="8.5703125" customWidth="1"/>
    <col min="251" max="251" width="10.85546875" customWidth="1"/>
    <col min="252" max="253" width="10.42578125" customWidth="1"/>
    <col min="504" max="504" width="7.85546875" customWidth="1"/>
    <col min="505" max="505" width="43.7109375" customWidth="1"/>
    <col min="506" max="506" width="8.5703125" customWidth="1"/>
    <col min="507" max="507" width="10.85546875" customWidth="1"/>
    <col min="508" max="509" width="10.42578125" customWidth="1"/>
    <col min="760" max="760" width="7.85546875" customWidth="1"/>
    <col min="761" max="761" width="43.7109375" customWidth="1"/>
    <col min="762" max="762" width="8.5703125" customWidth="1"/>
    <col min="763" max="763" width="10.85546875" customWidth="1"/>
    <col min="764" max="765" width="10.42578125" customWidth="1"/>
    <col min="1016" max="1016" width="7.85546875" customWidth="1"/>
    <col min="1017" max="1017" width="43.7109375" customWidth="1"/>
    <col min="1018" max="1018" width="8.5703125" customWidth="1"/>
    <col min="1019" max="1019" width="10.85546875" customWidth="1"/>
    <col min="1020" max="1021" width="10.42578125" customWidth="1"/>
    <col min="1272" max="1272" width="7.85546875" customWidth="1"/>
    <col min="1273" max="1273" width="43.7109375" customWidth="1"/>
    <col min="1274" max="1274" width="8.5703125" customWidth="1"/>
    <col min="1275" max="1275" width="10.85546875" customWidth="1"/>
    <col min="1276" max="1277" width="10.42578125" customWidth="1"/>
    <col min="1528" max="1528" width="7.85546875" customWidth="1"/>
    <col min="1529" max="1529" width="43.7109375" customWidth="1"/>
    <col min="1530" max="1530" width="8.5703125" customWidth="1"/>
    <col min="1531" max="1531" width="10.85546875" customWidth="1"/>
    <col min="1532" max="1533" width="10.42578125" customWidth="1"/>
    <col min="1784" max="1784" width="7.85546875" customWidth="1"/>
    <col min="1785" max="1785" width="43.7109375" customWidth="1"/>
    <col min="1786" max="1786" width="8.5703125" customWidth="1"/>
    <col min="1787" max="1787" width="10.85546875" customWidth="1"/>
    <col min="1788" max="1789" width="10.42578125" customWidth="1"/>
    <col min="2040" max="2040" width="7.85546875" customWidth="1"/>
    <col min="2041" max="2041" width="43.7109375" customWidth="1"/>
    <col min="2042" max="2042" width="8.5703125" customWidth="1"/>
    <col min="2043" max="2043" width="10.85546875" customWidth="1"/>
    <col min="2044" max="2045" width="10.42578125" customWidth="1"/>
    <col min="2296" max="2296" width="7.85546875" customWidth="1"/>
    <col min="2297" max="2297" width="43.7109375" customWidth="1"/>
    <col min="2298" max="2298" width="8.5703125" customWidth="1"/>
    <col min="2299" max="2299" width="10.85546875" customWidth="1"/>
    <col min="2300" max="2301" width="10.42578125" customWidth="1"/>
    <col min="2552" max="2552" width="7.85546875" customWidth="1"/>
    <col min="2553" max="2553" width="43.7109375" customWidth="1"/>
    <col min="2554" max="2554" width="8.5703125" customWidth="1"/>
    <col min="2555" max="2555" width="10.85546875" customWidth="1"/>
    <col min="2556" max="2557" width="10.42578125" customWidth="1"/>
    <col min="2808" max="2808" width="7.85546875" customWidth="1"/>
    <col min="2809" max="2809" width="43.7109375" customWidth="1"/>
    <col min="2810" max="2810" width="8.5703125" customWidth="1"/>
    <col min="2811" max="2811" width="10.85546875" customWidth="1"/>
    <col min="2812" max="2813" width="10.42578125" customWidth="1"/>
    <col min="3064" max="3064" width="7.85546875" customWidth="1"/>
    <col min="3065" max="3065" width="43.7109375" customWidth="1"/>
    <col min="3066" max="3066" width="8.5703125" customWidth="1"/>
    <col min="3067" max="3067" width="10.85546875" customWidth="1"/>
    <col min="3068" max="3069" width="10.42578125" customWidth="1"/>
    <col min="3320" max="3320" width="7.85546875" customWidth="1"/>
    <col min="3321" max="3321" width="43.7109375" customWidth="1"/>
    <col min="3322" max="3322" width="8.5703125" customWidth="1"/>
    <col min="3323" max="3323" width="10.85546875" customWidth="1"/>
    <col min="3324" max="3325" width="10.42578125" customWidth="1"/>
    <col min="3576" max="3576" width="7.85546875" customWidth="1"/>
    <col min="3577" max="3577" width="43.7109375" customWidth="1"/>
    <col min="3578" max="3578" width="8.5703125" customWidth="1"/>
    <col min="3579" max="3579" width="10.85546875" customWidth="1"/>
    <col min="3580" max="3581" width="10.42578125" customWidth="1"/>
    <col min="3832" max="3832" width="7.85546875" customWidth="1"/>
    <col min="3833" max="3833" width="43.7109375" customWidth="1"/>
    <col min="3834" max="3834" width="8.5703125" customWidth="1"/>
    <col min="3835" max="3835" width="10.85546875" customWidth="1"/>
    <col min="3836" max="3837" width="10.42578125" customWidth="1"/>
    <col min="4088" max="4088" width="7.85546875" customWidth="1"/>
    <col min="4089" max="4089" width="43.7109375" customWidth="1"/>
    <col min="4090" max="4090" width="8.5703125" customWidth="1"/>
    <col min="4091" max="4091" width="10.85546875" customWidth="1"/>
    <col min="4092" max="4093" width="10.42578125" customWidth="1"/>
    <col min="4344" max="4344" width="7.85546875" customWidth="1"/>
    <col min="4345" max="4345" width="43.7109375" customWidth="1"/>
    <col min="4346" max="4346" width="8.5703125" customWidth="1"/>
    <col min="4347" max="4347" width="10.85546875" customWidth="1"/>
    <col min="4348" max="4349" width="10.42578125" customWidth="1"/>
    <col min="4600" max="4600" width="7.85546875" customWidth="1"/>
    <col min="4601" max="4601" width="43.7109375" customWidth="1"/>
    <col min="4602" max="4602" width="8.5703125" customWidth="1"/>
    <col min="4603" max="4603" width="10.85546875" customWidth="1"/>
    <col min="4604" max="4605" width="10.42578125" customWidth="1"/>
    <col min="4856" max="4856" width="7.85546875" customWidth="1"/>
    <col min="4857" max="4857" width="43.7109375" customWidth="1"/>
    <col min="4858" max="4858" width="8.5703125" customWidth="1"/>
    <col min="4859" max="4859" width="10.85546875" customWidth="1"/>
    <col min="4860" max="4861" width="10.42578125" customWidth="1"/>
    <col min="5112" max="5112" width="7.85546875" customWidth="1"/>
    <col min="5113" max="5113" width="43.7109375" customWidth="1"/>
    <col min="5114" max="5114" width="8.5703125" customWidth="1"/>
    <col min="5115" max="5115" width="10.85546875" customWidth="1"/>
    <col min="5116" max="5117" width="10.42578125" customWidth="1"/>
    <col min="5368" max="5368" width="7.85546875" customWidth="1"/>
    <col min="5369" max="5369" width="43.7109375" customWidth="1"/>
    <col min="5370" max="5370" width="8.5703125" customWidth="1"/>
    <col min="5371" max="5371" width="10.85546875" customWidth="1"/>
    <col min="5372" max="5373" width="10.42578125" customWidth="1"/>
    <col min="5624" max="5624" width="7.85546875" customWidth="1"/>
    <col min="5625" max="5625" width="43.7109375" customWidth="1"/>
    <col min="5626" max="5626" width="8.5703125" customWidth="1"/>
    <col min="5627" max="5627" width="10.85546875" customWidth="1"/>
    <col min="5628" max="5629" width="10.42578125" customWidth="1"/>
    <col min="5880" max="5880" width="7.85546875" customWidth="1"/>
    <col min="5881" max="5881" width="43.7109375" customWidth="1"/>
    <col min="5882" max="5882" width="8.5703125" customWidth="1"/>
    <col min="5883" max="5883" width="10.85546875" customWidth="1"/>
    <col min="5884" max="5885" width="10.42578125" customWidth="1"/>
    <col min="6136" max="6136" width="7.85546875" customWidth="1"/>
    <col min="6137" max="6137" width="43.7109375" customWidth="1"/>
    <col min="6138" max="6138" width="8.5703125" customWidth="1"/>
    <col min="6139" max="6139" width="10.85546875" customWidth="1"/>
    <col min="6140" max="6141" width="10.42578125" customWidth="1"/>
    <col min="6392" max="6392" width="7.85546875" customWidth="1"/>
    <col min="6393" max="6393" width="43.7109375" customWidth="1"/>
    <col min="6394" max="6394" width="8.5703125" customWidth="1"/>
    <col min="6395" max="6395" width="10.85546875" customWidth="1"/>
    <col min="6396" max="6397" width="10.42578125" customWidth="1"/>
    <col min="6648" max="6648" width="7.85546875" customWidth="1"/>
    <col min="6649" max="6649" width="43.7109375" customWidth="1"/>
    <col min="6650" max="6650" width="8.5703125" customWidth="1"/>
    <col min="6651" max="6651" width="10.85546875" customWidth="1"/>
    <col min="6652" max="6653" width="10.42578125" customWidth="1"/>
    <col min="6904" max="6904" width="7.85546875" customWidth="1"/>
    <col min="6905" max="6905" width="43.7109375" customWidth="1"/>
    <col min="6906" max="6906" width="8.5703125" customWidth="1"/>
    <col min="6907" max="6907" width="10.85546875" customWidth="1"/>
    <col min="6908" max="6909" width="10.42578125" customWidth="1"/>
    <col min="7160" max="7160" width="7.85546875" customWidth="1"/>
    <col min="7161" max="7161" width="43.7109375" customWidth="1"/>
    <col min="7162" max="7162" width="8.5703125" customWidth="1"/>
    <col min="7163" max="7163" width="10.85546875" customWidth="1"/>
    <col min="7164" max="7165" width="10.42578125" customWidth="1"/>
    <col min="7416" max="7416" width="7.85546875" customWidth="1"/>
    <col min="7417" max="7417" width="43.7109375" customWidth="1"/>
    <col min="7418" max="7418" width="8.5703125" customWidth="1"/>
    <col min="7419" max="7419" width="10.85546875" customWidth="1"/>
    <col min="7420" max="7421" width="10.42578125" customWidth="1"/>
    <col min="7672" max="7672" width="7.85546875" customWidth="1"/>
    <col min="7673" max="7673" width="43.7109375" customWidth="1"/>
    <col min="7674" max="7674" width="8.5703125" customWidth="1"/>
    <col min="7675" max="7675" width="10.85546875" customWidth="1"/>
    <col min="7676" max="7677" width="10.42578125" customWidth="1"/>
    <col min="7928" max="7928" width="7.85546875" customWidth="1"/>
    <col min="7929" max="7929" width="43.7109375" customWidth="1"/>
    <col min="7930" max="7930" width="8.5703125" customWidth="1"/>
    <col min="7931" max="7931" width="10.85546875" customWidth="1"/>
    <col min="7932" max="7933" width="10.42578125" customWidth="1"/>
    <col min="8184" max="8184" width="7.85546875" customWidth="1"/>
    <col min="8185" max="8185" width="43.7109375" customWidth="1"/>
    <col min="8186" max="8186" width="8.5703125" customWidth="1"/>
    <col min="8187" max="8187" width="10.85546875" customWidth="1"/>
    <col min="8188" max="8189" width="10.42578125" customWidth="1"/>
    <col min="8440" max="8440" width="7.85546875" customWidth="1"/>
    <col min="8441" max="8441" width="43.7109375" customWidth="1"/>
    <col min="8442" max="8442" width="8.5703125" customWidth="1"/>
    <col min="8443" max="8443" width="10.85546875" customWidth="1"/>
    <col min="8444" max="8445" width="10.42578125" customWidth="1"/>
    <col min="8696" max="8696" width="7.85546875" customWidth="1"/>
    <col min="8697" max="8697" width="43.7109375" customWidth="1"/>
    <col min="8698" max="8698" width="8.5703125" customWidth="1"/>
    <col min="8699" max="8699" width="10.85546875" customWidth="1"/>
    <col min="8700" max="8701" width="10.42578125" customWidth="1"/>
    <col min="8952" max="8952" width="7.85546875" customWidth="1"/>
    <col min="8953" max="8953" width="43.7109375" customWidth="1"/>
    <col min="8954" max="8954" width="8.5703125" customWidth="1"/>
    <col min="8955" max="8955" width="10.85546875" customWidth="1"/>
    <col min="8956" max="8957" width="10.42578125" customWidth="1"/>
    <col min="9208" max="9208" width="7.85546875" customWidth="1"/>
    <col min="9209" max="9209" width="43.7109375" customWidth="1"/>
    <col min="9210" max="9210" width="8.5703125" customWidth="1"/>
    <col min="9211" max="9211" width="10.85546875" customWidth="1"/>
    <col min="9212" max="9213" width="10.42578125" customWidth="1"/>
    <col min="9464" max="9464" width="7.85546875" customWidth="1"/>
    <col min="9465" max="9465" width="43.7109375" customWidth="1"/>
    <col min="9466" max="9466" width="8.5703125" customWidth="1"/>
    <col min="9467" max="9467" width="10.85546875" customWidth="1"/>
    <col min="9468" max="9469" width="10.42578125" customWidth="1"/>
    <col min="9720" max="9720" width="7.85546875" customWidth="1"/>
    <col min="9721" max="9721" width="43.7109375" customWidth="1"/>
    <col min="9722" max="9722" width="8.5703125" customWidth="1"/>
    <col min="9723" max="9723" width="10.85546875" customWidth="1"/>
    <col min="9724" max="9725" width="10.42578125" customWidth="1"/>
    <col min="9976" max="9976" width="7.85546875" customWidth="1"/>
    <col min="9977" max="9977" width="43.7109375" customWidth="1"/>
    <col min="9978" max="9978" width="8.5703125" customWidth="1"/>
    <col min="9979" max="9979" width="10.85546875" customWidth="1"/>
    <col min="9980" max="9981" width="10.42578125" customWidth="1"/>
    <col min="10232" max="10232" width="7.85546875" customWidth="1"/>
    <col min="10233" max="10233" width="43.7109375" customWidth="1"/>
    <col min="10234" max="10234" width="8.5703125" customWidth="1"/>
    <col min="10235" max="10235" width="10.85546875" customWidth="1"/>
    <col min="10236" max="10237" width="10.42578125" customWidth="1"/>
    <col min="10488" max="10488" width="7.85546875" customWidth="1"/>
    <col min="10489" max="10489" width="43.7109375" customWidth="1"/>
    <col min="10490" max="10490" width="8.5703125" customWidth="1"/>
    <col min="10491" max="10491" width="10.85546875" customWidth="1"/>
    <col min="10492" max="10493" width="10.42578125" customWidth="1"/>
    <col min="10744" max="10744" width="7.85546875" customWidth="1"/>
    <col min="10745" max="10745" width="43.7109375" customWidth="1"/>
    <col min="10746" max="10746" width="8.5703125" customWidth="1"/>
    <col min="10747" max="10747" width="10.85546875" customWidth="1"/>
    <col min="10748" max="10749" width="10.42578125" customWidth="1"/>
    <col min="11000" max="11000" width="7.85546875" customWidth="1"/>
    <col min="11001" max="11001" width="43.7109375" customWidth="1"/>
    <col min="11002" max="11002" width="8.5703125" customWidth="1"/>
    <col min="11003" max="11003" width="10.85546875" customWidth="1"/>
    <col min="11004" max="11005" width="10.42578125" customWidth="1"/>
    <col min="11256" max="11256" width="7.85546875" customWidth="1"/>
    <col min="11257" max="11257" width="43.7109375" customWidth="1"/>
    <col min="11258" max="11258" width="8.5703125" customWidth="1"/>
    <col min="11259" max="11259" width="10.85546875" customWidth="1"/>
    <col min="11260" max="11261" width="10.42578125" customWidth="1"/>
    <col min="11512" max="11512" width="7.85546875" customWidth="1"/>
    <col min="11513" max="11513" width="43.7109375" customWidth="1"/>
    <col min="11514" max="11514" width="8.5703125" customWidth="1"/>
    <col min="11515" max="11515" width="10.85546875" customWidth="1"/>
    <col min="11516" max="11517" width="10.42578125" customWidth="1"/>
    <col min="11768" max="11768" width="7.85546875" customWidth="1"/>
    <col min="11769" max="11769" width="43.7109375" customWidth="1"/>
    <col min="11770" max="11770" width="8.5703125" customWidth="1"/>
    <col min="11771" max="11771" width="10.85546875" customWidth="1"/>
    <col min="11772" max="11773" width="10.42578125" customWidth="1"/>
    <col min="12024" max="12024" width="7.85546875" customWidth="1"/>
    <col min="12025" max="12025" width="43.7109375" customWidth="1"/>
    <col min="12026" max="12026" width="8.5703125" customWidth="1"/>
    <col min="12027" max="12027" width="10.85546875" customWidth="1"/>
    <col min="12028" max="12029" width="10.42578125" customWidth="1"/>
    <col min="12280" max="12280" width="7.85546875" customWidth="1"/>
    <col min="12281" max="12281" width="43.7109375" customWidth="1"/>
    <col min="12282" max="12282" width="8.5703125" customWidth="1"/>
    <col min="12283" max="12283" width="10.85546875" customWidth="1"/>
    <col min="12284" max="12285" width="10.42578125" customWidth="1"/>
    <col min="12536" max="12536" width="7.85546875" customWidth="1"/>
    <col min="12537" max="12537" width="43.7109375" customWidth="1"/>
    <col min="12538" max="12538" width="8.5703125" customWidth="1"/>
    <col min="12539" max="12539" width="10.85546875" customWidth="1"/>
    <col min="12540" max="12541" width="10.42578125" customWidth="1"/>
    <col min="12792" max="12792" width="7.85546875" customWidth="1"/>
    <col min="12793" max="12793" width="43.7109375" customWidth="1"/>
    <col min="12794" max="12794" width="8.5703125" customWidth="1"/>
    <col min="12795" max="12795" width="10.85546875" customWidth="1"/>
    <col min="12796" max="12797" width="10.42578125" customWidth="1"/>
    <col min="13048" max="13048" width="7.85546875" customWidth="1"/>
    <col min="13049" max="13049" width="43.7109375" customWidth="1"/>
    <col min="13050" max="13050" width="8.5703125" customWidth="1"/>
    <col min="13051" max="13051" width="10.85546875" customWidth="1"/>
    <col min="13052" max="13053" width="10.42578125" customWidth="1"/>
    <col min="13304" max="13304" width="7.85546875" customWidth="1"/>
    <col min="13305" max="13305" width="43.7109375" customWidth="1"/>
    <col min="13306" max="13306" width="8.5703125" customWidth="1"/>
    <col min="13307" max="13307" width="10.85546875" customWidth="1"/>
    <col min="13308" max="13309" width="10.42578125" customWidth="1"/>
    <col min="13560" max="13560" width="7.85546875" customWidth="1"/>
    <col min="13561" max="13561" width="43.7109375" customWidth="1"/>
    <col min="13562" max="13562" width="8.5703125" customWidth="1"/>
    <col min="13563" max="13563" width="10.85546875" customWidth="1"/>
    <col min="13564" max="13565" width="10.42578125" customWidth="1"/>
    <col min="13816" max="13816" width="7.85546875" customWidth="1"/>
    <col min="13817" max="13817" width="43.7109375" customWidth="1"/>
    <col min="13818" max="13818" width="8.5703125" customWidth="1"/>
    <col min="13819" max="13819" width="10.85546875" customWidth="1"/>
    <col min="13820" max="13821" width="10.42578125" customWidth="1"/>
    <col min="14072" max="14072" width="7.85546875" customWidth="1"/>
    <col min="14073" max="14073" width="43.7109375" customWidth="1"/>
    <col min="14074" max="14074" width="8.5703125" customWidth="1"/>
    <col min="14075" max="14075" width="10.85546875" customWidth="1"/>
    <col min="14076" max="14077" width="10.42578125" customWidth="1"/>
    <col min="14328" max="14328" width="7.85546875" customWidth="1"/>
    <col min="14329" max="14329" width="43.7109375" customWidth="1"/>
    <col min="14330" max="14330" width="8.5703125" customWidth="1"/>
    <col min="14331" max="14331" width="10.85546875" customWidth="1"/>
    <col min="14332" max="14333" width="10.42578125" customWidth="1"/>
    <col min="14584" max="14584" width="7.85546875" customWidth="1"/>
    <col min="14585" max="14585" width="43.7109375" customWidth="1"/>
    <col min="14586" max="14586" width="8.5703125" customWidth="1"/>
    <col min="14587" max="14587" width="10.85546875" customWidth="1"/>
    <col min="14588" max="14589" width="10.42578125" customWidth="1"/>
    <col min="14840" max="14840" width="7.85546875" customWidth="1"/>
    <col min="14841" max="14841" width="43.7109375" customWidth="1"/>
    <col min="14842" max="14842" width="8.5703125" customWidth="1"/>
    <col min="14843" max="14843" width="10.85546875" customWidth="1"/>
    <col min="14844" max="14845" width="10.42578125" customWidth="1"/>
    <col min="15096" max="15096" width="7.85546875" customWidth="1"/>
    <col min="15097" max="15097" width="43.7109375" customWidth="1"/>
    <col min="15098" max="15098" width="8.5703125" customWidth="1"/>
    <col min="15099" max="15099" width="10.85546875" customWidth="1"/>
    <col min="15100" max="15101" width="10.42578125" customWidth="1"/>
    <col min="15352" max="15352" width="7.85546875" customWidth="1"/>
    <col min="15353" max="15353" width="43.7109375" customWidth="1"/>
    <col min="15354" max="15354" width="8.5703125" customWidth="1"/>
    <col min="15355" max="15355" width="10.85546875" customWidth="1"/>
    <col min="15356" max="15357" width="10.42578125" customWidth="1"/>
    <col min="15608" max="15608" width="7.85546875" customWidth="1"/>
    <col min="15609" max="15609" width="43.7109375" customWidth="1"/>
    <col min="15610" max="15610" width="8.5703125" customWidth="1"/>
    <col min="15611" max="15611" width="10.85546875" customWidth="1"/>
    <col min="15612" max="15613" width="10.42578125" customWidth="1"/>
    <col min="15864" max="15864" width="7.85546875" customWidth="1"/>
    <col min="15865" max="15865" width="43.7109375" customWidth="1"/>
    <col min="15866" max="15866" width="8.5703125" customWidth="1"/>
    <col min="15867" max="15867" width="10.85546875" customWidth="1"/>
    <col min="15868" max="15869" width="10.42578125" customWidth="1"/>
    <col min="16120" max="16120" width="7.85546875" customWidth="1"/>
    <col min="16121" max="16121" width="43.7109375" customWidth="1"/>
    <col min="16122" max="16122" width="8.5703125" customWidth="1"/>
    <col min="16123" max="16123" width="10.85546875" customWidth="1"/>
    <col min="16124" max="16125" width="10.42578125" customWidth="1"/>
  </cols>
  <sheetData>
    <row r="1" spans="1:15" ht="12.75" customHeight="1" x14ac:dyDescent="0.25">
      <c r="A1" s="669" t="s">
        <v>488</v>
      </c>
      <c r="B1" s="669"/>
      <c r="C1" s="669"/>
      <c r="D1" s="669"/>
      <c r="E1" s="669"/>
      <c r="F1" s="669"/>
      <c r="G1" s="669"/>
      <c r="H1" s="669"/>
    </row>
    <row r="2" spans="1:15" ht="12.75" customHeight="1" x14ac:dyDescent="0.25">
      <c r="A2" s="669"/>
      <c r="B2" s="669"/>
      <c r="C2" s="669"/>
      <c r="D2" s="669"/>
      <c r="E2" s="669"/>
      <c r="F2" s="669"/>
      <c r="G2" s="669"/>
      <c r="H2" s="669"/>
      <c r="J2" t="s">
        <v>489</v>
      </c>
    </row>
    <row r="3" spans="1:15" ht="13.5" customHeight="1" thickBot="1" x14ac:dyDescent="0.3">
      <c r="A3" s="670"/>
      <c r="B3" s="670"/>
      <c r="C3" s="670"/>
      <c r="D3" s="670"/>
      <c r="E3" s="670"/>
      <c r="F3" s="670"/>
      <c r="G3" s="670"/>
      <c r="H3" s="670"/>
    </row>
    <row r="4" spans="1:15" ht="69" customHeight="1" x14ac:dyDescent="0.25">
      <c r="A4" s="32" t="s">
        <v>308</v>
      </c>
      <c r="B4" s="33" t="s">
        <v>309</v>
      </c>
      <c r="C4" s="33" t="s">
        <v>346</v>
      </c>
      <c r="D4" s="33" t="s">
        <v>310</v>
      </c>
      <c r="E4" s="33" t="s">
        <v>350</v>
      </c>
      <c r="F4" s="44" t="s">
        <v>445</v>
      </c>
      <c r="G4" s="33" t="s">
        <v>436</v>
      </c>
      <c r="I4" s="32" t="s">
        <v>308</v>
      </c>
      <c r="J4" s="33" t="s">
        <v>309</v>
      </c>
      <c r="K4" s="33" t="s">
        <v>346</v>
      </c>
      <c r="L4" s="33" t="s">
        <v>310</v>
      </c>
      <c r="M4" s="33" t="s">
        <v>350</v>
      </c>
      <c r="N4" s="44" t="s">
        <v>445</v>
      </c>
      <c r="O4" s="33" t="s">
        <v>436</v>
      </c>
    </row>
    <row r="5" spans="1:15" x14ac:dyDescent="0.25">
      <c r="A5" s="34" t="s">
        <v>311</v>
      </c>
      <c r="B5" s="35" t="s">
        <v>312</v>
      </c>
      <c r="C5" s="35"/>
      <c r="D5" s="37">
        <f>D6</f>
        <v>25</v>
      </c>
      <c r="E5" s="37"/>
      <c r="F5" s="37">
        <v>375</v>
      </c>
      <c r="G5" s="37">
        <v>375</v>
      </c>
      <c r="I5" s="34" t="s">
        <v>311</v>
      </c>
      <c r="J5" s="35" t="s">
        <v>312</v>
      </c>
      <c r="K5" s="35"/>
      <c r="L5" s="37">
        <f>L6</f>
        <v>25</v>
      </c>
      <c r="M5" s="37"/>
      <c r="N5" s="37">
        <v>375</v>
      </c>
      <c r="O5" s="37">
        <v>375</v>
      </c>
    </row>
    <row r="6" spans="1:15" x14ac:dyDescent="0.25">
      <c r="A6" s="54" t="s">
        <v>313</v>
      </c>
      <c r="B6" s="36" t="s">
        <v>314</v>
      </c>
      <c r="C6" s="42"/>
      <c r="D6" s="45">
        <v>25</v>
      </c>
      <c r="E6" s="45">
        <v>15</v>
      </c>
      <c r="F6" s="46">
        <v>375</v>
      </c>
      <c r="G6" s="45">
        <v>375</v>
      </c>
      <c r="I6" s="54" t="s">
        <v>313</v>
      </c>
      <c r="J6" s="36" t="s">
        <v>314</v>
      </c>
      <c r="K6" s="42"/>
      <c r="L6" s="45">
        <v>25</v>
      </c>
      <c r="M6" s="45">
        <v>15</v>
      </c>
      <c r="N6" s="46">
        <v>375</v>
      </c>
      <c r="O6" s="45">
        <v>375</v>
      </c>
    </row>
    <row r="7" spans="1:15" x14ac:dyDescent="0.25">
      <c r="A7" s="34" t="s">
        <v>315</v>
      </c>
      <c r="B7" s="35" t="s">
        <v>281</v>
      </c>
      <c r="C7" s="35"/>
      <c r="D7" s="37"/>
      <c r="E7" s="37"/>
      <c r="F7" s="47">
        <v>2118</v>
      </c>
      <c r="G7" s="37">
        <v>1850</v>
      </c>
      <c r="I7" s="34" t="s">
        <v>315</v>
      </c>
      <c r="J7" s="35" t="s">
        <v>281</v>
      </c>
      <c r="K7" s="35"/>
      <c r="L7" s="37"/>
      <c r="M7" s="37"/>
      <c r="N7" s="47">
        <f>N8+N13+N17+N18+N19+N20+N24+N29+N30+N34+N28</f>
        <v>3858</v>
      </c>
      <c r="O7" s="37">
        <f>O8+O13+O17+O18+O19+O20+O24+O29+O30+O34+O28</f>
        <v>3590</v>
      </c>
    </row>
    <row r="8" spans="1:15" x14ac:dyDescent="0.25">
      <c r="A8" s="38">
        <v>3.1</v>
      </c>
      <c r="B8" s="39" t="s">
        <v>282</v>
      </c>
      <c r="C8" s="39"/>
      <c r="D8" s="40"/>
      <c r="E8" s="40"/>
      <c r="F8" s="48">
        <f>F9+F10+F11+F12</f>
        <v>288</v>
      </c>
      <c r="G8" s="40">
        <f>G9+G10+G11+G12</f>
        <v>20</v>
      </c>
      <c r="I8" s="38">
        <v>3.1</v>
      </c>
      <c r="J8" s="39" t="s">
        <v>282</v>
      </c>
      <c r="K8" s="39"/>
      <c r="L8" s="40"/>
      <c r="M8" s="40"/>
      <c r="N8" s="48">
        <f>N9+N10+N11+N12</f>
        <v>288</v>
      </c>
      <c r="O8" s="40">
        <f>O9+O10+O11+O12</f>
        <v>20</v>
      </c>
    </row>
    <row r="9" spans="1:15" x14ac:dyDescent="0.25">
      <c r="A9" s="54" t="s">
        <v>316</v>
      </c>
      <c r="B9" s="36" t="s">
        <v>414</v>
      </c>
      <c r="C9" s="42"/>
      <c r="D9" s="45"/>
      <c r="E9" s="45"/>
      <c r="F9" s="46">
        <v>288</v>
      </c>
      <c r="G9" s="45">
        <v>20</v>
      </c>
      <c r="I9" s="54" t="s">
        <v>316</v>
      </c>
      <c r="J9" s="36" t="s">
        <v>414</v>
      </c>
      <c r="K9" s="42"/>
      <c r="L9" s="45"/>
      <c r="M9" s="45"/>
      <c r="N9" s="46">
        <v>288</v>
      </c>
      <c r="O9" s="45">
        <v>20</v>
      </c>
    </row>
    <row r="10" spans="1:15" x14ac:dyDescent="0.25">
      <c r="A10" s="54" t="s">
        <v>317</v>
      </c>
      <c r="B10" s="36" t="s">
        <v>413</v>
      </c>
      <c r="C10" s="42"/>
      <c r="D10" s="45"/>
      <c r="E10" s="45"/>
      <c r="F10" s="107">
        <f>D10*E10</f>
        <v>0</v>
      </c>
      <c r="G10" s="127">
        <v>0</v>
      </c>
      <c r="I10" s="54" t="s">
        <v>317</v>
      </c>
      <c r="J10" s="36" t="s">
        <v>413</v>
      </c>
      <c r="K10" s="42"/>
      <c r="L10" s="45"/>
      <c r="M10" s="45"/>
      <c r="N10" s="107">
        <f>L10*M10</f>
        <v>0</v>
      </c>
      <c r="O10" s="127">
        <v>0</v>
      </c>
    </row>
    <row r="11" spans="1:15" x14ac:dyDescent="0.25">
      <c r="A11" s="54" t="s">
        <v>318</v>
      </c>
      <c r="B11" s="36" t="s">
        <v>416</v>
      </c>
      <c r="C11" s="42"/>
      <c r="D11" s="45"/>
      <c r="E11" s="45"/>
      <c r="F11" s="46">
        <v>0</v>
      </c>
      <c r="G11" s="45">
        <v>0</v>
      </c>
      <c r="I11" s="54" t="s">
        <v>318</v>
      </c>
      <c r="J11" s="36" t="s">
        <v>416</v>
      </c>
      <c r="K11" s="42"/>
      <c r="L11" s="45"/>
      <c r="M11" s="45"/>
      <c r="N11" s="46">
        <v>0</v>
      </c>
      <c r="O11" s="45">
        <v>0</v>
      </c>
    </row>
    <row r="12" spans="1:15" x14ac:dyDescent="0.25">
      <c r="A12" s="54" t="s">
        <v>319</v>
      </c>
      <c r="B12" s="36" t="s">
        <v>417</v>
      </c>
      <c r="C12" s="42"/>
      <c r="D12" s="45"/>
      <c r="E12" s="45"/>
      <c r="F12" s="46">
        <v>0</v>
      </c>
      <c r="G12" s="45">
        <v>0</v>
      </c>
      <c r="I12" s="54" t="s">
        <v>319</v>
      </c>
      <c r="J12" s="36" t="s">
        <v>417</v>
      </c>
      <c r="K12" s="42"/>
      <c r="L12" s="45"/>
      <c r="M12" s="45"/>
      <c r="N12" s="46">
        <v>0</v>
      </c>
      <c r="O12" s="45">
        <v>0</v>
      </c>
    </row>
    <row r="13" spans="1:15" x14ac:dyDescent="0.25">
      <c r="A13" s="41" t="s">
        <v>320</v>
      </c>
      <c r="B13" s="39" t="s">
        <v>321</v>
      </c>
      <c r="C13" s="39"/>
      <c r="D13" s="40"/>
      <c r="E13" s="49"/>
      <c r="F13" s="49">
        <f>SUM(F14:F16)</f>
        <v>160</v>
      </c>
      <c r="G13" s="40">
        <f>SUM(G14:G16)</f>
        <v>160</v>
      </c>
      <c r="I13" s="41" t="s">
        <v>320</v>
      </c>
      <c r="J13" s="39" t="s">
        <v>321</v>
      </c>
      <c r="K13" s="39"/>
      <c r="L13" s="40"/>
      <c r="M13" s="49"/>
      <c r="N13" s="49">
        <f>SUM(N14:N16)</f>
        <v>160</v>
      </c>
      <c r="O13" s="40">
        <f>SUM(O14:O16)</f>
        <v>160</v>
      </c>
    </row>
    <row r="14" spans="1:15" x14ac:dyDescent="0.25">
      <c r="A14" s="54" t="s">
        <v>322</v>
      </c>
      <c r="B14" s="36" t="s">
        <v>418</v>
      </c>
      <c r="C14" s="42"/>
      <c r="D14" s="45"/>
      <c r="E14" s="45">
        <v>45</v>
      </c>
      <c r="F14" s="46">
        <v>45</v>
      </c>
      <c r="G14" s="45">
        <v>45</v>
      </c>
      <c r="I14" s="54" t="s">
        <v>322</v>
      </c>
      <c r="J14" s="36" t="s">
        <v>418</v>
      </c>
      <c r="K14" s="42"/>
      <c r="L14" s="45"/>
      <c r="M14" s="45">
        <v>45</v>
      </c>
      <c r="N14" s="46">
        <v>45</v>
      </c>
      <c r="O14" s="45">
        <v>45</v>
      </c>
    </row>
    <row r="15" spans="1:15" x14ac:dyDescent="0.25">
      <c r="A15" s="54" t="s">
        <v>323</v>
      </c>
      <c r="B15" s="36" t="s">
        <v>419</v>
      </c>
      <c r="C15" s="42"/>
      <c r="D15" s="45"/>
      <c r="E15" s="45"/>
      <c r="F15" s="46">
        <v>0</v>
      </c>
      <c r="G15" s="45">
        <v>0</v>
      </c>
      <c r="I15" s="54" t="s">
        <v>323</v>
      </c>
      <c r="J15" s="36" t="s">
        <v>419</v>
      </c>
      <c r="K15" s="42"/>
      <c r="L15" s="45"/>
      <c r="M15" s="45"/>
      <c r="N15" s="46">
        <v>0</v>
      </c>
      <c r="O15" s="45">
        <v>0</v>
      </c>
    </row>
    <row r="16" spans="1:15" x14ac:dyDescent="0.25">
      <c r="A16" s="54" t="s">
        <v>324</v>
      </c>
      <c r="B16" s="36" t="s">
        <v>420</v>
      </c>
      <c r="C16" s="42"/>
      <c r="D16" s="45">
        <v>7</v>
      </c>
      <c r="E16" s="45"/>
      <c r="F16" s="46">
        <v>115</v>
      </c>
      <c r="G16" s="45">
        <v>115</v>
      </c>
      <c r="I16" s="54" t="s">
        <v>324</v>
      </c>
      <c r="J16" s="36" t="s">
        <v>420</v>
      </c>
      <c r="K16" s="42"/>
      <c r="L16" s="45">
        <v>7</v>
      </c>
      <c r="M16" s="45"/>
      <c r="N16" s="46">
        <v>115</v>
      </c>
      <c r="O16" s="45">
        <v>115</v>
      </c>
    </row>
    <row r="17" spans="1:15" x14ac:dyDescent="0.25">
      <c r="A17" s="41" t="s">
        <v>325</v>
      </c>
      <c r="B17" s="39" t="s">
        <v>326</v>
      </c>
      <c r="C17" s="39"/>
      <c r="D17" s="40"/>
      <c r="E17" s="40">
        <v>200</v>
      </c>
      <c r="F17" s="48">
        <v>200</v>
      </c>
      <c r="G17" s="40">
        <v>200</v>
      </c>
      <c r="I17" s="41" t="s">
        <v>325</v>
      </c>
      <c r="J17" s="39" t="s">
        <v>326</v>
      </c>
      <c r="K17" s="39"/>
      <c r="L17" s="40"/>
      <c r="M17" s="40">
        <v>200</v>
      </c>
      <c r="N17" s="48">
        <v>200</v>
      </c>
      <c r="O17" s="40">
        <v>200</v>
      </c>
    </row>
    <row r="18" spans="1:15" x14ac:dyDescent="0.25">
      <c r="A18" s="41" t="s">
        <v>327</v>
      </c>
      <c r="B18" s="39" t="s">
        <v>283</v>
      </c>
      <c r="C18" s="39"/>
      <c r="D18" s="40"/>
      <c r="E18" s="40">
        <v>50</v>
      </c>
      <c r="F18" s="48">
        <v>50</v>
      </c>
      <c r="G18" s="40">
        <f>E18</f>
        <v>50</v>
      </c>
      <c r="I18" s="41" t="s">
        <v>327</v>
      </c>
      <c r="J18" s="39" t="s">
        <v>283</v>
      </c>
      <c r="K18" s="39"/>
      <c r="L18" s="40"/>
      <c r="M18" s="40">
        <v>50</v>
      </c>
      <c r="N18" s="48">
        <v>50</v>
      </c>
      <c r="O18" s="40">
        <f>M18</f>
        <v>50</v>
      </c>
    </row>
    <row r="19" spans="1:15" ht="25.5" x14ac:dyDescent="0.25">
      <c r="A19" s="41" t="s">
        <v>328</v>
      </c>
      <c r="B19" s="39" t="s">
        <v>422</v>
      </c>
      <c r="C19" s="39"/>
      <c r="D19" s="40"/>
      <c r="E19" s="40"/>
      <c r="F19" s="48">
        <v>0</v>
      </c>
      <c r="G19" s="40">
        <v>0</v>
      </c>
      <c r="I19" s="41" t="s">
        <v>328</v>
      </c>
      <c r="J19" s="39" t="s">
        <v>422</v>
      </c>
      <c r="K19" s="39"/>
      <c r="L19" s="40"/>
      <c r="M19" s="40"/>
      <c r="N19" s="48">
        <v>0</v>
      </c>
      <c r="O19" s="40">
        <v>0</v>
      </c>
    </row>
    <row r="20" spans="1:15" x14ac:dyDescent="0.25">
      <c r="A20" s="41" t="s">
        <v>329</v>
      </c>
      <c r="B20" s="39" t="s">
        <v>332</v>
      </c>
      <c r="C20" s="39"/>
      <c r="D20" s="40"/>
      <c r="E20" s="40"/>
      <c r="F20" s="49"/>
      <c r="G20" s="40">
        <f>SUM(G21:G23)</f>
        <v>0</v>
      </c>
      <c r="I20" s="41" t="s">
        <v>329</v>
      </c>
      <c r="J20" s="39" t="s">
        <v>332</v>
      </c>
      <c r="K20" s="39"/>
      <c r="L20" s="40"/>
      <c r="M20" s="40"/>
      <c r="N20" s="49"/>
      <c r="O20" s="40">
        <f>SUM(O21:O23)</f>
        <v>0</v>
      </c>
    </row>
    <row r="21" spans="1:15" x14ac:dyDescent="0.25">
      <c r="A21" s="54" t="s">
        <v>333</v>
      </c>
      <c r="B21" s="36" t="s">
        <v>334</v>
      </c>
      <c r="C21" s="42"/>
      <c r="D21" s="45"/>
      <c r="E21" s="45"/>
      <c r="F21" s="46"/>
      <c r="G21" s="45"/>
      <c r="I21" s="54" t="s">
        <v>333</v>
      </c>
      <c r="J21" s="36" t="s">
        <v>334</v>
      </c>
      <c r="K21" s="42"/>
      <c r="L21" s="45"/>
      <c r="M21" s="45"/>
      <c r="N21" s="46"/>
      <c r="O21" s="45"/>
    </row>
    <row r="22" spans="1:15" x14ac:dyDescent="0.25">
      <c r="A22" s="54"/>
      <c r="B22" s="36" t="s">
        <v>335</v>
      </c>
      <c r="C22" s="42"/>
      <c r="D22" s="45"/>
      <c r="E22" s="45"/>
      <c r="F22" s="46"/>
      <c r="G22" s="45"/>
      <c r="I22" s="54"/>
      <c r="J22" s="36" t="s">
        <v>335</v>
      </c>
      <c r="K22" s="42"/>
      <c r="L22" s="45"/>
      <c r="M22" s="45"/>
      <c r="N22" s="46"/>
      <c r="O22" s="45"/>
    </row>
    <row r="23" spans="1:15" x14ac:dyDescent="0.25">
      <c r="A23" s="54"/>
      <c r="B23" s="36" t="s">
        <v>345</v>
      </c>
      <c r="C23" s="42"/>
      <c r="D23" s="45"/>
      <c r="E23" s="45"/>
      <c r="F23" s="46"/>
      <c r="G23" s="45"/>
      <c r="I23" s="54"/>
      <c r="J23" s="36" t="s">
        <v>345</v>
      </c>
      <c r="K23" s="42"/>
      <c r="L23" s="45"/>
      <c r="M23" s="45"/>
      <c r="N23" s="46"/>
      <c r="O23" s="45"/>
    </row>
    <row r="24" spans="1:15" x14ac:dyDescent="0.25">
      <c r="A24" s="41" t="s">
        <v>330</v>
      </c>
      <c r="B24" s="39" t="s">
        <v>337</v>
      </c>
      <c r="C24" s="39"/>
      <c r="D24" s="40"/>
      <c r="E24" s="40"/>
      <c r="F24" s="49">
        <f>SUM(F25:F27)</f>
        <v>0</v>
      </c>
      <c r="G24" s="40">
        <f>SUM(G25:G27)</f>
        <v>0</v>
      </c>
      <c r="I24" s="41" t="s">
        <v>330</v>
      </c>
      <c r="J24" s="39" t="s">
        <v>337</v>
      </c>
      <c r="K24" s="39"/>
      <c r="L24" s="40"/>
      <c r="M24" s="40"/>
      <c r="N24" s="49">
        <f>SUM(N25:N27)</f>
        <v>0</v>
      </c>
      <c r="O24" s="40">
        <f>SUM(O25:O27)</f>
        <v>0</v>
      </c>
    </row>
    <row r="25" spans="1:15" x14ac:dyDescent="0.25">
      <c r="A25" s="54" t="s">
        <v>333</v>
      </c>
      <c r="B25" s="36" t="s">
        <v>246</v>
      </c>
      <c r="C25" s="42"/>
      <c r="D25" s="45"/>
      <c r="E25" s="45"/>
      <c r="F25" s="46"/>
      <c r="G25" s="45"/>
      <c r="I25" s="54" t="s">
        <v>333</v>
      </c>
      <c r="J25" s="36" t="s">
        <v>246</v>
      </c>
      <c r="K25" s="42"/>
      <c r="L25" s="45"/>
      <c r="M25" s="45"/>
      <c r="N25" s="46"/>
      <c r="O25" s="45"/>
    </row>
    <row r="26" spans="1:15" x14ac:dyDescent="0.25">
      <c r="A26" s="54"/>
      <c r="B26" s="36" t="s">
        <v>247</v>
      </c>
      <c r="C26" s="42"/>
      <c r="D26" s="45"/>
      <c r="E26" s="45"/>
      <c r="F26" s="46"/>
      <c r="G26" s="45"/>
      <c r="I26" s="54"/>
      <c r="J26" s="36" t="s">
        <v>247</v>
      </c>
      <c r="K26" s="42"/>
      <c r="L26" s="45"/>
      <c r="M26" s="45"/>
      <c r="N26" s="46"/>
      <c r="O26" s="45"/>
    </row>
    <row r="27" spans="1:15" x14ac:dyDescent="0.25">
      <c r="A27" s="54"/>
      <c r="B27" s="36" t="s">
        <v>248</v>
      </c>
      <c r="C27" s="42"/>
      <c r="D27" s="45"/>
      <c r="E27" s="45"/>
      <c r="F27" s="46"/>
      <c r="G27" s="45"/>
      <c r="I27" s="54"/>
      <c r="J27" s="36" t="s">
        <v>248</v>
      </c>
      <c r="K27" s="42"/>
      <c r="L27" s="45"/>
      <c r="M27" s="45"/>
      <c r="N27" s="46"/>
      <c r="O27" s="45"/>
    </row>
    <row r="28" spans="1:15" x14ac:dyDescent="0.25">
      <c r="A28" s="41" t="s">
        <v>331</v>
      </c>
      <c r="B28" s="39" t="s">
        <v>468</v>
      </c>
      <c r="C28" s="39"/>
      <c r="D28" s="40"/>
      <c r="E28" s="40"/>
      <c r="F28" s="48"/>
      <c r="G28" s="40"/>
      <c r="I28" s="41" t="s">
        <v>331</v>
      </c>
      <c r="J28" s="39" t="s">
        <v>468</v>
      </c>
      <c r="K28" s="39"/>
      <c r="L28" s="40"/>
      <c r="M28" s="40"/>
      <c r="N28" s="48">
        <v>2000</v>
      </c>
      <c r="O28" s="40">
        <v>2000</v>
      </c>
    </row>
    <row r="29" spans="1:15" x14ac:dyDescent="0.25">
      <c r="A29" s="41" t="s">
        <v>336</v>
      </c>
      <c r="B29" s="39" t="s">
        <v>339</v>
      </c>
      <c r="C29" s="39"/>
      <c r="D29" s="40"/>
      <c r="E29" s="40"/>
      <c r="F29" s="49">
        <f>SUM(D29:E29)</f>
        <v>0</v>
      </c>
      <c r="G29" s="40">
        <f>SUM(E29:F29)</f>
        <v>0</v>
      </c>
      <c r="I29" s="41" t="s">
        <v>336</v>
      </c>
      <c r="J29" s="39" t="s">
        <v>339</v>
      </c>
      <c r="K29" s="39"/>
      <c r="L29" s="40"/>
      <c r="M29" s="40"/>
      <c r="N29" s="49">
        <f>SUM(L29:M29)</f>
        <v>0</v>
      </c>
      <c r="O29" s="40">
        <f>SUM(M29:N29)</f>
        <v>0</v>
      </c>
    </row>
    <row r="30" spans="1:15" x14ac:dyDescent="0.25">
      <c r="A30" s="41" t="s">
        <v>338</v>
      </c>
      <c r="B30" s="39" t="s">
        <v>340</v>
      </c>
      <c r="C30" s="39"/>
      <c r="D30" s="40"/>
      <c r="E30" s="40"/>
      <c r="F30" s="49">
        <f>SUM(F31:F33)</f>
        <v>1200</v>
      </c>
      <c r="G30" s="40">
        <f>SUM(G31:G33)</f>
        <v>1200</v>
      </c>
      <c r="I30" s="41" t="s">
        <v>338</v>
      </c>
      <c r="J30" s="39" t="s">
        <v>340</v>
      </c>
      <c r="K30" s="39"/>
      <c r="L30" s="40"/>
      <c r="M30" s="40"/>
      <c r="N30" s="49">
        <f>SUM(N31:N33)</f>
        <v>1100</v>
      </c>
      <c r="O30" s="40">
        <f>SUM(O31:O33)</f>
        <v>1100</v>
      </c>
    </row>
    <row r="31" spans="1:15" ht="25.5" x14ac:dyDescent="0.25">
      <c r="A31" s="54" t="s">
        <v>348</v>
      </c>
      <c r="B31" s="36" t="s">
        <v>421</v>
      </c>
      <c r="C31" s="42" t="s">
        <v>347</v>
      </c>
      <c r="D31" s="45">
        <v>500</v>
      </c>
      <c r="E31" s="45">
        <v>2.2000000000000002</v>
      </c>
      <c r="F31" s="187">
        <v>1100</v>
      </c>
      <c r="G31" s="188">
        <v>1100</v>
      </c>
      <c r="I31" s="54" t="s">
        <v>348</v>
      </c>
      <c r="J31" s="36" t="s">
        <v>421</v>
      </c>
      <c r="K31" s="42" t="s">
        <v>347</v>
      </c>
      <c r="L31" s="45">
        <v>500</v>
      </c>
      <c r="M31" s="45">
        <v>2.2000000000000002</v>
      </c>
      <c r="N31" s="187">
        <v>1000</v>
      </c>
      <c r="O31" s="188">
        <v>1000</v>
      </c>
    </row>
    <row r="32" spans="1:15" ht="25.5" x14ac:dyDescent="0.25">
      <c r="A32" s="54" t="s">
        <v>349</v>
      </c>
      <c r="B32" s="36" t="s">
        <v>423</v>
      </c>
      <c r="C32" s="42"/>
      <c r="D32" s="45"/>
      <c r="E32" s="45"/>
      <c r="F32" s="46">
        <v>0</v>
      </c>
      <c r="G32" s="45">
        <v>0</v>
      </c>
      <c r="I32" s="54" t="s">
        <v>349</v>
      </c>
      <c r="J32" s="36" t="s">
        <v>423</v>
      </c>
      <c r="K32" s="42"/>
      <c r="L32" s="45"/>
      <c r="M32" s="45"/>
      <c r="N32" s="46">
        <v>0</v>
      </c>
      <c r="O32" s="45">
        <v>0</v>
      </c>
    </row>
    <row r="33" spans="1:15" ht="25.5" x14ac:dyDescent="0.25">
      <c r="A33" s="54" t="s">
        <v>469</v>
      </c>
      <c r="B33" s="36" t="s">
        <v>341</v>
      </c>
      <c r="C33" s="42"/>
      <c r="D33" s="45"/>
      <c r="E33" s="45"/>
      <c r="F33" s="46">
        <v>100</v>
      </c>
      <c r="G33" s="45">
        <v>100</v>
      </c>
      <c r="I33" s="54" t="s">
        <v>469</v>
      </c>
      <c r="J33" s="36" t="s">
        <v>341</v>
      </c>
      <c r="K33" s="42"/>
      <c r="L33" s="45"/>
      <c r="M33" s="45"/>
      <c r="N33" s="46">
        <v>100</v>
      </c>
      <c r="O33" s="45">
        <v>100</v>
      </c>
    </row>
    <row r="34" spans="1:15" x14ac:dyDescent="0.25">
      <c r="A34" s="41" t="s">
        <v>470</v>
      </c>
      <c r="B34" s="39" t="s">
        <v>375</v>
      </c>
      <c r="C34" s="39"/>
      <c r="D34" s="40"/>
      <c r="E34" s="40"/>
      <c r="F34" s="49">
        <f>SUM(F35:F36)</f>
        <v>220</v>
      </c>
      <c r="G34" s="40">
        <f>SUM(G35:G36)</f>
        <v>220</v>
      </c>
      <c r="I34" s="41" t="s">
        <v>470</v>
      </c>
      <c r="J34" s="39" t="s">
        <v>375</v>
      </c>
      <c r="K34" s="39"/>
      <c r="L34" s="40"/>
      <c r="M34" s="40"/>
      <c r="N34" s="49">
        <f>SUM(N35:N36)</f>
        <v>60</v>
      </c>
      <c r="O34" s="40">
        <f>SUM(O35:O36)</f>
        <v>60</v>
      </c>
    </row>
    <row r="35" spans="1:15" ht="25.5" x14ac:dyDescent="0.25">
      <c r="A35" s="54" t="s">
        <v>471</v>
      </c>
      <c r="B35" s="36" t="s">
        <v>342</v>
      </c>
      <c r="C35" s="42"/>
      <c r="D35" s="45"/>
      <c r="E35" s="45"/>
      <c r="F35" s="46">
        <v>60</v>
      </c>
      <c r="G35" s="45">
        <v>60</v>
      </c>
      <c r="I35" s="54" t="s">
        <v>471</v>
      </c>
      <c r="J35" s="36" t="s">
        <v>342</v>
      </c>
      <c r="K35" s="42"/>
      <c r="L35" s="45"/>
      <c r="M35" s="45"/>
      <c r="N35" s="46">
        <v>60</v>
      </c>
      <c r="O35" s="45">
        <v>60</v>
      </c>
    </row>
    <row r="36" spans="1:15" x14ac:dyDescent="0.25">
      <c r="A36" s="54" t="s">
        <v>472</v>
      </c>
      <c r="B36" s="43" t="s">
        <v>467</v>
      </c>
      <c r="C36" s="50"/>
      <c r="D36" s="45"/>
      <c r="E36" s="45"/>
      <c r="F36" s="46">
        <v>160</v>
      </c>
      <c r="G36" s="45">
        <v>160</v>
      </c>
      <c r="I36" s="54" t="s">
        <v>472</v>
      </c>
      <c r="J36" s="43" t="s">
        <v>484</v>
      </c>
      <c r="K36" s="50"/>
      <c r="L36" s="45"/>
      <c r="M36" s="45"/>
      <c r="N36" s="46"/>
      <c r="O36" s="45"/>
    </row>
    <row r="37" spans="1:15" x14ac:dyDescent="0.25">
      <c r="A37" s="55">
        <v>4</v>
      </c>
      <c r="B37" s="55" t="s">
        <v>446</v>
      </c>
      <c r="C37" s="51"/>
      <c r="D37" s="52"/>
      <c r="E37" s="52"/>
      <c r="F37" s="53">
        <f>SUM(F38:F40)</f>
        <v>0</v>
      </c>
      <c r="G37" s="52">
        <f>SUM(G38:G40)</f>
        <v>0</v>
      </c>
      <c r="I37" s="55">
        <v>4</v>
      </c>
      <c r="J37" s="55" t="s">
        <v>446</v>
      </c>
      <c r="K37" s="51"/>
      <c r="L37" s="52"/>
      <c r="M37" s="52"/>
      <c r="N37" s="53">
        <f>SUM(N38:N40)</f>
        <v>15700</v>
      </c>
      <c r="O37" s="52">
        <f>SUM(O38:O40)</f>
        <v>0</v>
      </c>
    </row>
    <row r="38" spans="1:15" x14ac:dyDescent="0.25">
      <c r="A38" s="54" t="s">
        <v>333</v>
      </c>
      <c r="B38" s="36" t="s">
        <v>447</v>
      </c>
      <c r="C38" s="42"/>
      <c r="D38" s="45"/>
      <c r="E38" s="45"/>
      <c r="F38" s="46"/>
      <c r="G38" s="45"/>
      <c r="I38" s="54" t="s">
        <v>333</v>
      </c>
      <c r="J38" s="36" t="s">
        <v>447</v>
      </c>
      <c r="K38" s="42"/>
      <c r="L38" s="45"/>
      <c r="M38" s="45"/>
      <c r="N38" s="46">
        <v>14000</v>
      </c>
      <c r="O38" s="45"/>
    </row>
    <row r="39" spans="1:15" ht="25.5" x14ac:dyDescent="0.25">
      <c r="A39" s="129"/>
      <c r="B39" s="43" t="s">
        <v>448</v>
      </c>
      <c r="C39" s="50"/>
      <c r="D39" s="130"/>
      <c r="E39" s="130"/>
      <c r="F39" s="131"/>
      <c r="G39" s="130"/>
      <c r="I39" s="129"/>
      <c r="J39" s="43" t="s">
        <v>448</v>
      </c>
      <c r="K39" s="50"/>
      <c r="L39" s="130"/>
      <c r="M39" s="130"/>
      <c r="N39" s="131">
        <v>500</v>
      </c>
      <c r="O39" s="130"/>
    </row>
    <row r="40" spans="1:15" ht="15.75" thickBot="1" x14ac:dyDescent="0.3">
      <c r="A40" s="102"/>
      <c r="B40" s="103" t="s">
        <v>366</v>
      </c>
      <c r="C40" s="104"/>
      <c r="D40" s="105"/>
      <c r="E40" s="105"/>
      <c r="F40" s="106"/>
      <c r="G40" s="105"/>
      <c r="I40" s="102"/>
      <c r="J40" s="103" t="s">
        <v>366</v>
      </c>
      <c r="K40" s="104"/>
      <c r="L40" s="105"/>
      <c r="M40" s="105"/>
      <c r="N40" s="106">
        <v>1200</v>
      </c>
      <c r="O40" s="105"/>
    </row>
    <row r="41" spans="1:15" x14ac:dyDescent="0.25">
      <c r="B41" s="30" t="s">
        <v>354</v>
      </c>
      <c r="F41" s="186">
        <f>F37+F7+F5</f>
        <v>2493</v>
      </c>
      <c r="G41" s="186">
        <f>G37+G7+G5</f>
        <v>2225</v>
      </c>
      <c r="I41" s="56"/>
      <c r="J41" s="30" t="s">
        <v>354</v>
      </c>
      <c r="N41" s="186">
        <f>N37+N7+N5</f>
        <v>19933</v>
      </c>
      <c r="O41" s="186">
        <f>O37+O7+O5</f>
        <v>3965</v>
      </c>
    </row>
    <row r="42" spans="1:15" x14ac:dyDescent="0.25">
      <c r="I42" s="56"/>
    </row>
    <row r="43" spans="1:15" x14ac:dyDescent="0.25">
      <c r="A43" s="101" t="s">
        <v>415</v>
      </c>
      <c r="I43" s="101" t="s">
        <v>415</v>
      </c>
    </row>
    <row r="44" spans="1:15" x14ac:dyDescent="0.25">
      <c r="I44" s="56" t="s">
        <v>485</v>
      </c>
    </row>
    <row r="45" spans="1:15" x14ac:dyDescent="0.25">
      <c r="I45" s="56" t="s">
        <v>486</v>
      </c>
    </row>
    <row r="46" spans="1:15" x14ac:dyDescent="0.25">
      <c r="I46" s="56" t="s">
        <v>487</v>
      </c>
    </row>
    <row r="47" spans="1:15" x14ac:dyDescent="0.25">
      <c r="I47" s="56"/>
    </row>
  </sheetData>
  <mergeCells count="1">
    <mergeCell ref="A1:H3"/>
  </mergeCells>
  <pageMargins left="0.7" right="0.7" top="0.75" bottom="0.75" header="0.3" footer="0.3"/>
  <pageSetup paperSize="9"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7"/>
  <sheetViews>
    <sheetView topLeftCell="A40" zoomScale="80" zoomScaleNormal="80" workbookViewId="0">
      <selection activeCell="B61" sqref="B61:H61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6.5703125" style="1" bestFit="1" customWidth="1"/>
    <col min="9" max="9" width="11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5703125" style="1" customWidth="1"/>
    <col min="20" max="20" width="13.42578125" style="1" customWidth="1"/>
    <col min="21" max="16384" width="9.140625" style="1"/>
  </cols>
  <sheetData>
    <row r="1" spans="1:20" ht="35.1" customHeight="1" x14ac:dyDescent="0.25">
      <c r="A1" s="683" t="s">
        <v>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15</v>
      </c>
      <c r="B3" s="679"/>
      <c r="C3" s="679"/>
      <c r="D3" s="679" t="s">
        <v>16</v>
      </c>
      <c r="E3" s="679"/>
      <c r="F3" s="679" t="s">
        <v>17</v>
      </c>
      <c r="G3" s="679"/>
      <c r="H3" s="17">
        <v>420</v>
      </c>
      <c r="I3" s="678" t="s">
        <v>18</v>
      </c>
      <c r="J3" s="678"/>
      <c r="K3" s="678" t="s">
        <v>19</v>
      </c>
      <c r="L3" s="678"/>
      <c r="M3" s="684" t="s">
        <v>20</v>
      </c>
      <c r="N3" s="684"/>
      <c r="O3" s="679" t="s">
        <v>16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 t="s">
        <v>16</v>
      </c>
      <c r="G4" s="679"/>
      <c r="H4" s="17">
        <v>500</v>
      </c>
      <c r="I4" s="678"/>
      <c r="J4" s="678"/>
      <c r="K4" s="678"/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 t="s">
        <v>21</v>
      </c>
      <c r="G5" s="679"/>
      <c r="H5" s="17">
        <v>680</v>
      </c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/>
      <c r="G6" s="679"/>
      <c r="H6" s="17"/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/>
      <c r="G7" s="679"/>
      <c r="H7" s="17"/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36" customHeight="1" x14ac:dyDescent="0.3">
      <c r="A8" s="679"/>
      <c r="B8" s="679"/>
      <c r="C8" s="679"/>
      <c r="D8" s="679"/>
      <c r="E8" s="679"/>
      <c r="F8" s="679"/>
      <c r="G8" s="679"/>
      <c r="H8" s="17"/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77.2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customHeight="1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9"/>
      <c r="K11" s="29"/>
      <c r="L11" s="29"/>
      <c r="M11" s="29"/>
      <c r="N11" s="29"/>
      <c r="O11" s="29"/>
      <c r="P11" s="29"/>
      <c r="Q11" s="29"/>
      <c r="R11" s="21"/>
      <c r="S11" s="21"/>
      <c r="T11" s="21">
        <f>SUM(T12:T16)</f>
        <v>108</v>
      </c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4" t="s">
        <v>267</v>
      </c>
      <c r="J12" s="6">
        <v>8</v>
      </c>
      <c r="K12" s="6">
        <v>8</v>
      </c>
      <c r="L12" s="6">
        <v>7</v>
      </c>
      <c r="M12" s="6">
        <v>7</v>
      </c>
      <c r="N12" s="6">
        <v>7</v>
      </c>
      <c r="O12" s="6"/>
      <c r="P12" s="6">
        <v>7</v>
      </c>
      <c r="Q12" s="6">
        <f>SUM(J12:N12)/5</f>
        <v>7.4</v>
      </c>
      <c r="R12" s="4"/>
      <c r="S12" s="4">
        <f>Q12</f>
        <v>7.4</v>
      </c>
      <c r="T12" s="4">
        <v>8</v>
      </c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4" t="s">
        <v>267</v>
      </c>
      <c r="J13" s="6"/>
      <c r="K13" s="6"/>
      <c r="L13" s="6"/>
      <c r="M13" s="6"/>
      <c r="N13" s="6"/>
      <c r="O13" s="6"/>
      <c r="P13" s="6"/>
      <c r="Q13" s="6">
        <f>SUM(J13:N13)/5</f>
        <v>0</v>
      </c>
      <c r="R13" s="4"/>
      <c r="S13" s="4">
        <f>Q13</f>
        <v>0</v>
      </c>
      <c r="T13" s="4">
        <f>Q13</f>
        <v>0</v>
      </c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4" t="s">
        <v>267</v>
      </c>
      <c r="J14" s="6">
        <v>100</v>
      </c>
      <c r="K14" s="6">
        <v>110</v>
      </c>
      <c r="L14" s="6">
        <v>80</v>
      </c>
      <c r="M14" s="6">
        <v>80</v>
      </c>
      <c r="N14" s="6">
        <v>40</v>
      </c>
      <c r="O14" s="6"/>
      <c r="P14" s="6"/>
      <c r="Q14" s="6">
        <f>SUM(J14:N14)/5</f>
        <v>82</v>
      </c>
      <c r="R14" s="4"/>
      <c r="S14" s="4">
        <f>Q14</f>
        <v>82</v>
      </c>
      <c r="T14" s="4">
        <v>100</v>
      </c>
    </row>
    <row r="15" spans="1:20" ht="16.5" x14ac:dyDescent="0.25">
      <c r="A15" s="11">
        <v>5</v>
      </c>
      <c r="B15" s="674" t="s">
        <v>36</v>
      </c>
      <c r="C15" s="674"/>
      <c r="D15" s="674"/>
      <c r="E15" s="674"/>
      <c r="F15" s="674"/>
      <c r="G15" s="674"/>
      <c r="H15" s="674"/>
      <c r="I15" s="24" t="s">
        <v>267</v>
      </c>
      <c r="J15" s="6"/>
      <c r="K15" s="6"/>
      <c r="L15" s="6"/>
      <c r="M15" s="6"/>
      <c r="N15" s="6"/>
      <c r="O15" s="6"/>
      <c r="P15" s="6"/>
      <c r="Q15" s="6">
        <f>SUM(J15:N15)/5</f>
        <v>0</v>
      </c>
      <c r="R15" s="4"/>
      <c r="S15" s="4">
        <f>Q15</f>
        <v>0</v>
      </c>
      <c r="T15" s="4">
        <f>Q15</f>
        <v>0</v>
      </c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4" t="s">
        <v>267</v>
      </c>
      <c r="J16" s="6"/>
      <c r="K16" s="6"/>
      <c r="L16" s="6"/>
      <c r="M16" s="6"/>
      <c r="N16" s="6"/>
      <c r="O16" s="6"/>
      <c r="P16" s="6"/>
      <c r="Q16" s="6">
        <f>SUM(J16:N16)/5</f>
        <v>0</v>
      </c>
      <c r="R16" s="4"/>
      <c r="S16" s="4">
        <f>Q16</f>
        <v>0</v>
      </c>
      <c r="T16" s="4">
        <f>Q16</f>
        <v>0</v>
      </c>
    </row>
    <row r="17" spans="1:20" ht="16.5" customHeight="1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5"/>
      <c r="J17" s="29"/>
      <c r="K17" s="29"/>
      <c r="L17" s="29"/>
      <c r="M17" s="29"/>
      <c r="N17" s="29"/>
      <c r="O17" s="29"/>
      <c r="P17" s="29"/>
      <c r="Q17" s="29"/>
      <c r="R17" s="21"/>
      <c r="S17" s="21"/>
      <c r="T17" s="21">
        <f>SUM(T18:T20)</f>
        <v>15</v>
      </c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4" t="s">
        <v>267</v>
      </c>
      <c r="J18" s="6">
        <v>15</v>
      </c>
      <c r="K18" s="6">
        <v>15</v>
      </c>
      <c r="L18" s="6">
        <v>15</v>
      </c>
      <c r="M18" s="6">
        <v>15</v>
      </c>
      <c r="N18" s="6">
        <v>15</v>
      </c>
      <c r="O18" s="6">
        <v>15</v>
      </c>
      <c r="P18" s="6">
        <v>15</v>
      </c>
      <c r="Q18" s="6">
        <f>SUM(J18:P18)</f>
        <v>105</v>
      </c>
      <c r="R18" s="4"/>
      <c r="S18" s="4">
        <f>Q18</f>
        <v>105</v>
      </c>
      <c r="T18" s="4">
        <f>S18/7</f>
        <v>15</v>
      </c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4" t="s">
        <v>267</v>
      </c>
      <c r="J19" s="6">
        <v>30</v>
      </c>
      <c r="K19" s="6">
        <v>30</v>
      </c>
      <c r="L19" s="6">
        <v>30</v>
      </c>
      <c r="M19" s="6">
        <v>25</v>
      </c>
      <c r="N19" s="6">
        <v>25</v>
      </c>
      <c r="O19" s="6">
        <v>25</v>
      </c>
      <c r="P19" s="6">
        <v>20</v>
      </c>
      <c r="Q19" s="6">
        <f>SUM(J19:P19)</f>
        <v>185</v>
      </c>
      <c r="R19" s="4"/>
      <c r="S19" s="4">
        <f>Q19</f>
        <v>185</v>
      </c>
      <c r="T19" s="57"/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4" t="s">
        <v>267</v>
      </c>
      <c r="J20" s="6"/>
      <c r="K20" s="6"/>
      <c r="L20" s="6"/>
      <c r="M20" s="6"/>
      <c r="N20" s="6"/>
      <c r="O20" s="6"/>
      <c r="P20" s="6"/>
      <c r="Q20" s="6"/>
      <c r="R20" s="4"/>
      <c r="S20" s="4">
        <f>Q20</f>
        <v>0</v>
      </c>
      <c r="T20" s="4"/>
    </row>
    <row r="21" spans="1:20" ht="16.5" customHeight="1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5"/>
      <c r="J21" s="29"/>
      <c r="K21" s="29"/>
      <c r="L21" s="29"/>
      <c r="M21" s="29"/>
      <c r="N21" s="29"/>
      <c r="O21" s="29"/>
      <c r="P21" s="29"/>
      <c r="Q21" s="29"/>
      <c r="R21" s="21"/>
      <c r="S21" s="21"/>
      <c r="T21" s="58">
        <f>SUM(T22:T40)</f>
        <v>41.728571428571428</v>
      </c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15" t="s">
        <v>4</v>
      </c>
      <c r="J22" s="6">
        <v>2</v>
      </c>
      <c r="K22" s="6">
        <v>2</v>
      </c>
      <c r="L22" s="6">
        <v>2</v>
      </c>
      <c r="M22" s="6">
        <v>2</v>
      </c>
      <c r="N22" s="6">
        <v>2</v>
      </c>
      <c r="O22" s="6">
        <v>2</v>
      </c>
      <c r="P22" s="6">
        <v>2</v>
      </c>
      <c r="Q22" s="6">
        <v>14</v>
      </c>
      <c r="R22" s="8">
        <v>7</v>
      </c>
      <c r="S22" s="4">
        <f>Q22*R22</f>
        <v>98</v>
      </c>
      <c r="T22" s="4">
        <f>S22/7</f>
        <v>14</v>
      </c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15" t="s">
        <v>4</v>
      </c>
      <c r="J23" s="6">
        <v>1</v>
      </c>
      <c r="K23" s="6"/>
      <c r="L23" s="6"/>
      <c r="M23" s="6"/>
      <c r="N23" s="6"/>
      <c r="O23" s="6"/>
      <c r="P23" s="6"/>
      <c r="Q23" s="6">
        <v>1</v>
      </c>
      <c r="R23" s="8">
        <v>5</v>
      </c>
      <c r="S23" s="4">
        <f t="shared" ref="S23:S40" si="0">Q23*R23</f>
        <v>5</v>
      </c>
      <c r="T23" s="4">
        <f t="shared" ref="T23:T40" si="1">S23/7</f>
        <v>0.7142857142857143</v>
      </c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15" t="s">
        <v>4</v>
      </c>
      <c r="J24" s="6">
        <v>2</v>
      </c>
      <c r="K24" s="6">
        <v>2</v>
      </c>
      <c r="L24" s="6">
        <v>2</v>
      </c>
      <c r="M24" s="6">
        <v>2</v>
      </c>
      <c r="N24" s="6">
        <v>2</v>
      </c>
      <c r="O24" s="6">
        <v>2</v>
      </c>
      <c r="P24" s="6">
        <v>2</v>
      </c>
      <c r="Q24" s="6">
        <v>14</v>
      </c>
      <c r="R24" s="8">
        <v>0.6</v>
      </c>
      <c r="S24" s="4">
        <f t="shared" si="0"/>
        <v>8.4</v>
      </c>
      <c r="T24" s="4">
        <f t="shared" si="1"/>
        <v>1.2</v>
      </c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15" t="s">
        <v>4</v>
      </c>
      <c r="J25" s="6">
        <v>1</v>
      </c>
      <c r="K25" s="6"/>
      <c r="L25" s="6"/>
      <c r="M25" s="6"/>
      <c r="N25" s="6"/>
      <c r="O25" s="6"/>
      <c r="P25" s="6"/>
      <c r="Q25" s="6">
        <v>1</v>
      </c>
      <c r="R25" s="8">
        <v>8</v>
      </c>
      <c r="S25" s="4">
        <f t="shared" si="0"/>
        <v>8</v>
      </c>
      <c r="T25" s="4">
        <f t="shared" si="1"/>
        <v>1.1428571428571428</v>
      </c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15" t="s">
        <v>4</v>
      </c>
      <c r="J26" s="6">
        <v>2</v>
      </c>
      <c r="K26" s="6"/>
      <c r="L26" s="6">
        <v>2</v>
      </c>
      <c r="M26" s="6"/>
      <c r="N26" s="6"/>
      <c r="O26" s="6"/>
      <c r="P26" s="6">
        <v>2</v>
      </c>
      <c r="Q26" s="6">
        <v>6</v>
      </c>
      <c r="R26" s="8">
        <v>0.7</v>
      </c>
      <c r="S26" s="4">
        <f t="shared" si="0"/>
        <v>4.1999999999999993</v>
      </c>
      <c r="T26" s="4">
        <f t="shared" si="1"/>
        <v>0.59999999999999987</v>
      </c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15" t="s">
        <v>4</v>
      </c>
      <c r="J27" s="6"/>
      <c r="K27" s="6"/>
      <c r="L27" s="6"/>
      <c r="M27" s="6"/>
      <c r="N27" s="6"/>
      <c r="O27" s="6"/>
      <c r="P27" s="6"/>
      <c r="Q27" s="6"/>
      <c r="R27" s="8">
        <v>1.9</v>
      </c>
      <c r="S27" s="4">
        <f t="shared" si="0"/>
        <v>0</v>
      </c>
      <c r="T27" s="4">
        <f t="shared" si="1"/>
        <v>0</v>
      </c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15" t="s">
        <v>4</v>
      </c>
      <c r="J28" s="6"/>
      <c r="K28" s="6"/>
      <c r="L28" s="6"/>
      <c r="M28" s="6"/>
      <c r="N28" s="6"/>
      <c r="O28" s="6"/>
      <c r="P28" s="6"/>
      <c r="Q28" s="6"/>
      <c r="R28" s="8">
        <v>6.75</v>
      </c>
      <c r="S28" s="4">
        <f t="shared" si="0"/>
        <v>0</v>
      </c>
      <c r="T28" s="4">
        <f t="shared" si="1"/>
        <v>0</v>
      </c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15" t="s">
        <v>4</v>
      </c>
      <c r="J29" s="6"/>
      <c r="K29" s="6"/>
      <c r="L29" s="6"/>
      <c r="M29" s="6"/>
      <c r="N29" s="6"/>
      <c r="O29" s="6"/>
      <c r="P29" s="6"/>
      <c r="Q29" s="6"/>
      <c r="R29" s="8">
        <v>1.5</v>
      </c>
      <c r="S29" s="4">
        <f t="shared" si="0"/>
        <v>0</v>
      </c>
      <c r="T29" s="4">
        <f t="shared" si="1"/>
        <v>0</v>
      </c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15" t="s">
        <v>4</v>
      </c>
      <c r="J30" s="6"/>
      <c r="K30" s="6"/>
      <c r="L30" s="6"/>
      <c r="M30" s="6"/>
      <c r="N30" s="6"/>
      <c r="O30" s="6"/>
      <c r="P30" s="6"/>
      <c r="Q30" s="6"/>
      <c r="R30" s="8">
        <v>15</v>
      </c>
      <c r="S30" s="4">
        <f t="shared" si="0"/>
        <v>0</v>
      </c>
      <c r="T30" s="4">
        <f t="shared" si="1"/>
        <v>0</v>
      </c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15" t="s">
        <v>4</v>
      </c>
      <c r="J31" s="6">
        <v>1</v>
      </c>
      <c r="K31" s="6"/>
      <c r="L31" s="6"/>
      <c r="M31" s="6"/>
      <c r="N31" s="6"/>
      <c r="O31" s="6"/>
      <c r="P31" s="6"/>
      <c r="Q31" s="6">
        <v>1</v>
      </c>
      <c r="R31" s="8">
        <v>1</v>
      </c>
      <c r="S31" s="4">
        <f t="shared" si="0"/>
        <v>1</v>
      </c>
      <c r="T31" s="4">
        <f t="shared" si="1"/>
        <v>0.14285714285714285</v>
      </c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15" t="s">
        <v>4</v>
      </c>
      <c r="J32" s="6"/>
      <c r="K32" s="6"/>
      <c r="L32" s="6"/>
      <c r="M32" s="6"/>
      <c r="N32" s="6"/>
      <c r="O32" s="6"/>
      <c r="P32" s="6"/>
      <c r="Q32" s="6"/>
      <c r="R32" s="9">
        <v>40</v>
      </c>
      <c r="S32" s="4">
        <f t="shared" si="0"/>
        <v>0</v>
      </c>
      <c r="T32" s="4">
        <f t="shared" si="1"/>
        <v>0</v>
      </c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15" t="s">
        <v>4</v>
      </c>
      <c r="J33" s="6"/>
      <c r="K33" s="6"/>
      <c r="L33" s="6"/>
      <c r="M33" s="6"/>
      <c r="N33" s="6"/>
      <c r="O33" s="6"/>
      <c r="P33" s="6"/>
      <c r="Q33" s="6"/>
      <c r="R33" s="8">
        <v>10</v>
      </c>
      <c r="S33" s="4">
        <f t="shared" si="0"/>
        <v>0</v>
      </c>
      <c r="T33" s="4">
        <f t="shared" si="1"/>
        <v>0</v>
      </c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15" t="s">
        <v>4</v>
      </c>
      <c r="J34" s="6"/>
      <c r="K34" s="6"/>
      <c r="L34" s="6"/>
      <c r="M34" s="6"/>
      <c r="N34" s="6"/>
      <c r="O34" s="6"/>
      <c r="P34" s="6"/>
      <c r="Q34" s="6"/>
      <c r="R34" s="10">
        <v>8</v>
      </c>
      <c r="S34" s="4">
        <f t="shared" si="0"/>
        <v>0</v>
      </c>
      <c r="T34" s="4">
        <f t="shared" si="1"/>
        <v>0</v>
      </c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15" t="s">
        <v>4</v>
      </c>
      <c r="J35" s="6">
        <v>1</v>
      </c>
      <c r="K35" s="6"/>
      <c r="L35" s="6"/>
      <c r="M35" s="6"/>
      <c r="N35" s="6"/>
      <c r="O35" s="6"/>
      <c r="P35" s="6"/>
      <c r="Q35" s="6">
        <v>1</v>
      </c>
      <c r="R35" s="9">
        <v>40</v>
      </c>
      <c r="S35" s="4">
        <f t="shared" si="0"/>
        <v>40</v>
      </c>
      <c r="T35" s="4">
        <f t="shared" si="1"/>
        <v>5.7142857142857144</v>
      </c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15" t="s">
        <v>4</v>
      </c>
      <c r="J36" s="6">
        <v>3</v>
      </c>
      <c r="K36" s="6">
        <v>3</v>
      </c>
      <c r="L36" s="6">
        <v>3</v>
      </c>
      <c r="M36" s="6">
        <v>3</v>
      </c>
      <c r="N36" s="6">
        <v>3</v>
      </c>
      <c r="O36" s="6">
        <v>3</v>
      </c>
      <c r="P36" s="6">
        <v>3</v>
      </c>
      <c r="Q36" s="6">
        <v>21</v>
      </c>
      <c r="R36" s="8">
        <v>2.5</v>
      </c>
      <c r="S36" s="4">
        <f t="shared" si="0"/>
        <v>52.5</v>
      </c>
      <c r="T36" s="4">
        <f t="shared" si="1"/>
        <v>7.5</v>
      </c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15" t="s">
        <v>4</v>
      </c>
      <c r="J37" s="6"/>
      <c r="K37" s="6"/>
      <c r="L37" s="6"/>
      <c r="M37" s="6"/>
      <c r="N37" s="6"/>
      <c r="O37" s="6"/>
      <c r="P37" s="6"/>
      <c r="Q37" s="6"/>
      <c r="R37" s="8">
        <v>0.6</v>
      </c>
      <c r="S37" s="4">
        <f t="shared" si="0"/>
        <v>0</v>
      </c>
      <c r="T37" s="4">
        <f t="shared" si="1"/>
        <v>0</v>
      </c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15" t="s">
        <v>4</v>
      </c>
      <c r="J38" s="6">
        <v>2</v>
      </c>
      <c r="K38" s="6"/>
      <c r="L38" s="6"/>
      <c r="M38" s="6"/>
      <c r="N38" s="6"/>
      <c r="O38" s="6"/>
      <c r="P38" s="6"/>
      <c r="Q38" s="6">
        <v>2</v>
      </c>
      <c r="R38" s="8">
        <v>2.5</v>
      </c>
      <c r="S38" s="4">
        <f t="shared" si="0"/>
        <v>5</v>
      </c>
      <c r="T38" s="4">
        <f t="shared" si="1"/>
        <v>0.7142857142857143</v>
      </c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15" t="s">
        <v>4</v>
      </c>
      <c r="J39" s="6">
        <v>1</v>
      </c>
      <c r="K39" s="6"/>
      <c r="L39" s="6"/>
      <c r="M39" s="6"/>
      <c r="N39" s="6"/>
      <c r="O39" s="6"/>
      <c r="P39" s="6"/>
      <c r="Q39" s="6">
        <v>1</v>
      </c>
      <c r="R39" s="9">
        <v>70</v>
      </c>
      <c r="S39" s="4">
        <f t="shared" si="0"/>
        <v>70</v>
      </c>
      <c r="T39" s="4">
        <f t="shared" si="1"/>
        <v>10</v>
      </c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15" t="s">
        <v>239</v>
      </c>
      <c r="J40" s="6"/>
      <c r="K40" s="6"/>
      <c r="L40" s="6"/>
      <c r="M40" s="6"/>
      <c r="N40" s="6"/>
      <c r="O40" s="6"/>
      <c r="P40" s="6"/>
      <c r="Q40" s="6"/>
      <c r="R40" s="8">
        <v>20</v>
      </c>
      <c r="S40" s="4">
        <f t="shared" si="0"/>
        <v>0</v>
      </c>
      <c r="T40" s="4">
        <f t="shared" si="1"/>
        <v>0</v>
      </c>
    </row>
    <row r="41" spans="1:20" ht="16.5" customHeight="1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5"/>
      <c r="J41" s="29"/>
      <c r="K41" s="29"/>
      <c r="L41" s="29"/>
      <c r="M41" s="29"/>
      <c r="N41" s="29"/>
      <c r="O41" s="29"/>
      <c r="P41" s="29"/>
      <c r="Q41" s="29"/>
      <c r="R41" s="21"/>
      <c r="S41" s="21"/>
      <c r="T41" s="58">
        <f>SUM(T42:T59)</f>
        <v>13.792342857142856</v>
      </c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15" t="s">
        <v>4</v>
      </c>
      <c r="J42" s="6"/>
      <c r="K42" s="6"/>
      <c r="L42" s="6"/>
      <c r="M42" s="6"/>
      <c r="N42" s="6"/>
      <c r="O42" s="6"/>
      <c r="P42" s="6"/>
      <c r="Q42" s="6"/>
      <c r="R42" s="8">
        <v>0.1</v>
      </c>
      <c r="S42" s="4">
        <f>Q42*R42</f>
        <v>0</v>
      </c>
      <c r="T42" s="4">
        <f>S42/7</f>
        <v>0</v>
      </c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15" t="s">
        <v>4</v>
      </c>
      <c r="J43" s="6"/>
      <c r="K43" s="6"/>
      <c r="L43" s="6"/>
      <c r="M43" s="6"/>
      <c r="N43" s="6"/>
      <c r="O43" s="6"/>
      <c r="P43" s="6"/>
      <c r="Q43" s="6"/>
      <c r="R43" s="8">
        <v>1.9</v>
      </c>
      <c r="S43" s="4">
        <f t="shared" ref="S43:S59" si="2">Q43*R43</f>
        <v>0</v>
      </c>
      <c r="T43" s="4">
        <f t="shared" ref="T43:T59" si="3">S43/7</f>
        <v>0</v>
      </c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15" t="s">
        <v>4</v>
      </c>
      <c r="J44" s="6">
        <v>1</v>
      </c>
      <c r="K44" s="6"/>
      <c r="L44" s="6"/>
      <c r="M44" s="6"/>
      <c r="N44" s="6"/>
      <c r="O44" s="6"/>
      <c r="P44" s="6"/>
      <c r="Q44" s="6">
        <v>1</v>
      </c>
      <c r="R44" s="8">
        <v>6</v>
      </c>
      <c r="S44" s="4">
        <f t="shared" si="2"/>
        <v>6</v>
      </c>
      <c r="T44" s="4">
        <f t="shared" si="3"/>
        <v>0.8571428571428571</v>
      </c>
    </row>
    <row r="45" spans="1:20" ht="16.5" x14ac:dyDescent="0.25">
      <c r="A45" s="11">
        <v>35</v>
      </c>
      <c r="B45" s="674" t="s">
        <v>64</v>
      </c>
      <c r="C45" s="674"/>
      <c r="D45" s="674"/>
      <c r="E45" s="674"/>
      <c r="F45" s="674"/>
      <c r="G45" s="674"/>
      <c r="H45" s="674"/>
      <c r="I45" s="15" t="s">
        <v>4</v>
      </c>
      <c r="J45" s="6"/>
      <c r="K45" s="6"/>
      <c r="L45" s="6"/>
      <c r="M45" s="6"/>
      <c r="N45" s="6"/>
      <c r="O45" s="6"/>
      <c r="P45" s="6"/>
      <c r="Q45" s="6"/>
      <c r="R45" s="8">
        <v>0.5</v>
      </c>
      <c r="S45" s="4">
        <f t="shared" si="2"/>
        <v>0</v>
      </c>
      <c r="T45" s="4">
        <f t="shared" si="3"/>
        <v>0</v>
      </c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15" t="s">
        <v>4</v>
      </c>
      <c r="J46" s="6">
        <v>2</v>
      </c>
      <c r="K46" s="6"/>
      <c r="L46" s="6">
        <v>2</v>
      </c>
      <c r="M46" s="6"/>
      <c r="N46" s="6">
        <v>2</v>
      </c>
      <c r="O46" s="6"/>
      <c r="P46" s="6">
        <v>2</v>
      </c>
      <c r="Q46" s="6">
        <v>8</v>
      </c>
      <c r="R46" s="8">
        <v>2</v>
      </c>
      <c r="S46" s="4">
        <f t="shared" si="2"/>
        <v>16</v>
      </c>
      <c r="T46" s="4">
        <f t="shared" si="3"/>
        <v>2.2857142857142856</v>
      </c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15" t="s">
        <v>4</v>
      </c>
      <c r="J47" s="6"/>
      <c r="K47" s="6"/>
      <c r="L47" s="6"/>
      <c r="M47" s="6"/>
      <c r="N47" s="6"/>
      <c r="O47" s="6"/>
      <c r="P47" s="6"/>
      <c r="Q47" s="6"/>
      <c r="R47" s="8">
        <v>0.8</v>
      </c>
      <c r="S47" s="4">
        <f t="shared" si="2"/>
        <v>0</v>
      </c>
      <c r="T47" s="4">
        <f t="shared" si="3"/>
        <v>0</v>
      </c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15" t="s">
        <v>4</v>
      </c>
      <c r="J48" s="6"/>
      <c r="K48" s="6"/>
      <c r="L48" s="6"/>
      <c r="M48" s="6"/>
      <c r="N48" s="6"/>
      <c r="O48" s="6"/>
      <c r="P48" s="6"/>
      <c r="Q48" s="6"/>
      <c r="R48" s="8">
        <v>0.15</v>
      </c>
      <c r="S48" s="4">
        <f t="shared" si="2"/>
        <v>0</v>
      </c>
      <c r="T48" s="4">
        <f t="shared" si="3"/>
        <v>0</v>
      </c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15" t="s">
        <v>4</v>
      </c>
      <c r="J49" s="6"/>
      <c r="K49" s="6"/>
      <c r="L49" s="6"/>
      <c r="M49" s="6"/>
      <c r="N49" s="6"/>
      <c r="O49" s="6"/>
      <c r="P49" s="6"/>
      <c r="Q49" s="6"/>
      <c r="R49" s="8">
        <v>0.3</v>
      </c>
      <c r="S49" s="4">
        <f t="shared" si="2"/>
        <v>0</v>
      </c>
      <c r="T49" s="4">
        <f t="shared" si="3"/>
        <v>0</v>
      </c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15" t="s">
        <v>4</v>
      </c>
      <c r="J50" s="6">
        <v>1</v>
      </c>
      <c r="K50" s="6"/>
      <c r="L50" s="6"/>
      <c r="M50" s="6">
        <v>1</v>
      </c>
      <c r="N50" s="6"/>
      <c r="O50" s="6">
        <v>1</v>
      </c>
      <c r="P50" s="6"/>
      <c r="Q50" s="6">
        <v>3</v>
      </c>
      <c r="R50" s="8">
        <v>1.5</v>
      </c>
      <c r="S50" s="4">
        <f t="shared" si="2"/>
        <v>4.5</v>
      </c>
      <c r="T50" s="4">
        <f t="shared" si="3"/>
        <v>0.6428571428571429</v>
      </c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15" t="s">
        <v>4</v>
      </c>
      <c r="J51" s="6">
        <v>1</v>
      </c>
      <c r="K51" s="6"/>
      <c r="L51" s="6">
        <v>1</v>
      </c>
      <c r="M51" s="6"/>
      <c r="N51" s="6">
        <v>1</v>
      </c>
      <c r="O51" s="6"/>
      <c r="P51" s="6">
        <v>1</v>
      </c>
      <c r="Q51" s="6">
        <v>4</v>
      </c>
      <c r="R51" s="8">
        <f>5.8/500</f>
        <v>1.1599999999999999E-2</v>
      </c>
      <c r="S51" s="4">
        <f t="shared" si="2"/>
        <v>4.6399999999999997E-2</v>
      </c>
      <c r="T51" s="4">
        <f t="shared" si="3"/>
        <v>6.6285714285714281E-3</v>
      </c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15" t="s">
        <v>4</v>
      </c>
      <c r="J52" s="6"/>
      <c r="K52" s="6"/>
      <c r="L52" s="6"/>
      <c r="M52" s="6"/>
      <c r="N52" s="6"/>
      <c r="O52" s="6"/>
      <c r="P52" s="6"/>
      <c r="Q52" s="6"/>
      <c r="R52" s="9">
        <v>20</v>
      </c>
      <c r="S52" s="4">
        <f t="shared" si="2"/>
        <v>0</v>
      </c>
      <c r="T52" s="4">
        <f t="shared" si="3"/>
        <v>0</v>
      </c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15" t="s">
        <v>4</v>
      </c>
      <c r="J53" s="6">
        <v>20</v>
      </c>
      <c r="K53" s="6">
        <v>20</v>
      </c>
      <c r="L53" s="6">
        <v>20</v>
      </c>
      <c r="M53" s="6">
        <v>20</v>
      </c>
      <c r="N53" s="6">
        <v>20</v>
      </c>
      <c r="O53" s="6">
        <v>20</v>
      </c>
      <c r="P53" s="6">
        <v>20</v>
      </c>
      <c r="Q53" s="6">
        <v>140</v>
      </c>
      <c r="R53" s="8">
        <v>0.1</v>
      </c>
      <c r="S53" s="4">
        <f t="shared" si="2"/>
        <v>14</v>
      </c>
      <c r="T53" s="4">
        <f t="shared" si="3"/>
        <v>2</v>
      </c>
    </row>
    <row r="54" spans="1:20" ht="16.5" x14ac:dyDescent="0.25">
      <c r="A54" s="11">
        <v>44</v>
      </c>
      <c r="B54" s="674" t="s">
        <v>73</v>
      </c>
      <c r="C54" s="674"/>
      <c r="D54" s="674"/>
      <c r="E54" s="674"/>
      <c r="F54" s="674"/>
      <c r="G54" s="674"/>
      <c r="H54" s="674"/>
      <c r="I54" s="15" t="s">
        <v>4</v>
      </c>
      <c r="J54" s="6">
        <v>6</v>
      </c>
      <c r="K54" s="6"/>
      <c r="L54" s="6"/>
      <c r="M54" s="6"/>
      <c r="N54" s="6"/>
      <c r="O54" s="6"/>
      <c r="P54" s="6"/>
      <c r="Q54" s="6">
        <v>6</v>
      </c>
      <c r="R54" s="9">
        <v>1</v>
      </c>
      <c r="S54" s="4">
        <f t="shared" si="2"/>
        <v>6</v>
      </c>
      <c r="T54" s="4">
        <f t="shared" si="3"/>
        <v>0.8571428571428571</v>
      </c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15" t="s">
        <v>4</v>
      </c>
      <c r="J55" s="6">
        <v>5</v>
      </c>
      <c r="K55" s="6"/>
      <c r="L55" s="6"/>
      <c r="M55" s="6"/>
      <c r="N55" s="6">
        <v>5</v>
      </c>
      <c r="O55" s="6"/>
      <c r="P55" s="6"/>
      <c r="Q55" s="6">
        <v>10</v>
      </c>
      <c r="R55" s="8">
        <v>3</v>
      </c>
      <c r="S55" s="4">
        <f t="shared" si="2"/>
        <v>30</v>
      </c>
      <c r="T55" s="4">
        <f t="shared" si="3"/>
        <v>4.2857142857142856</v>
      </c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15" t="s">
        <v>4</v>
      </c>
      <c r="J56" s="6"/>
      <c r="K56" s="6"/>
      <c r="L56" s="6"/>
      <c r="M56" s="6"/>
      <c r="N56" s="6"/>
      <c r="O56" s="6"/>
      <c r="P56" s="6"/>
      <c r="Q56" s="6"/>
      <c r="R56" s="8">
        <v>2.5</v>
      </c>
      <c r="S56" s="4">
        <f t="shared" si="2"/>
        <v>0</v>
      </c>
      <c r="T56" s="4">
        <f t="shared" si="3"/>
        <v>0</v>
      </c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15" t="s">
        <v>4</v>
      </c>
      <c r="J57" s="6"/>
      <c r="K57" s="6"/>
      <c r="L57" s="6"/>
      <c r="M57" s="6"/>
      <c r="N57" s="6"/>
      <c r="O57" s="6"/>
      <c r="P57" s="6"/>
      <c r="Q57" s="6"/>
      <c r="R57" s="8">
        <v>9</v>
      </c>
      <c r="S57" s="4">
        <f t="shared" si="2"/>
        <v>0</v>
      </c>
      <c r="T57" s="4">
        <f t="shared" si="3"/>
        <v>0</v>
      </c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15" t="s">
        <v>4</v>
      </c>
      <c r="J58" s="6"/>
      <c r="K58" s="6"/>
      <c r="L58" s="6"/>
      <c r="M58" s="6"/>
      <c r="N58" s="6"/>
      <c r="O58" s="6"/>
      <c r="P58" s="6"/>
      <c r="Q58" s="6"/>
      <c r="R58" s="8">
        <v>0.7</v>
      </c>
      <c r="S58" s="4">
        <f t="shared" si="2"/>
        <v>0</v>
      </c>
      <c r="T58" s="4">
        <f t="shared" si="3"/>
        <v>0</v>
      </c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15" t="s">
        <v>4</v>
      </c>
      <c r="J59" s="6">
        <v>10</v>
      </c>
      <c r="K59" s="6"/>
      <c r="L59" s="6"/>
      <c r="M59" s="6"/>
      <c r="N59" s="6">
        <v>10</v>
      </c>
      <c r="O59" s="6"/>
      <c r="P59" s="6"/>
      <c r="Q59" s="6">
        <v>20</v>
      </c>
      <c r="R59" s="8">
        <v>1</v>
      </c>
      <c r="S59" s="4">
        <f t="shared" si="2"/>
        <v>20</v>
      </c>
      <c r="T59" s="4">
        <f t="shared" si="3"/>
        <v>2.8571428571428572</v>
      </c>
    </row>
    <row r="60" spans="1:20" ht="16.5" customHeight="1" x14ac:dyDescent="0.25">
      <c r="A60" s="11">
        <v>50</v>
      </c>
      <c r="B60" s="671" t="s">
        <v>271</v>
      </c>
      <c r="C60" s="672"/>
      <c r="D60" s="672"/>
      <c r="E60" s="672"/>
      <c r="F60" s="672"/>
      <c r="G60" s="672"/>
      <c r="H60" s="673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SUM(T61:T62)</f>
        <v>551</v>
      </c>
    </row>
    <row r="61" spans="1:20" ht="16.5" x14ac:dyDescent="0.25">
      <c r="A61" s="11">
        <v>51</v>
      </c>
      <c r="B61" s="674" t="s">
        <v>241</v>
      </c>
      <c r="C61" s="674"/>
      <c r="D61" s="674"/>
      <c r="E61" s="674"/>
      <c r="F61" s="674"/>
      <c r="G61" s="674"/>
      <c r="H61" s="674"/>
      <c r="I61" s="15" t="s">
        <v>4</v>
      </c>
      <c r="J61" s="4"/>
      <c r="K61" s="4"/>
      <c r="L61" s="4"/>
      <c r="M61" s="4"/>
      <c r="N61" s="4"/>
      <c r="O61" s="4"/>
      <c r="P61" s="4"/>
      <c r="Q61" s="4"/>
      <c r="R61" s="4">
        <v>1</v>
      </c>
      <c r="S61" s="10">
        <v>51</v>
      </c>
      <c r="T61" s="4">
        <f>S61</f>
        <v>51</v>
      </c>
    </row>
    <row r="62" spans="1:20" ht="16.5" x14ac:dyDescent="0.25">
      <c r="A62" s="11">
        <v>52</v>
      </c>
      <c r="B62" s="674" t="s">
        <v>266</v>
      </c>
      <c r="C62" s="674"/>
      <c r="D62" s="674"/>
      <c r="E62" s="674"/>
      <c r="F62" s="674"/>
      <c r="G62" s="674"/>
      <c r="H62" s="674"/>
      <c r="I62" s="15" t="s">
        <v>4</v>
      </c>
      <c r="J62" s="4"/>
      <c r="K62" s="4"/>
      <c r="L62" s="4"/>
      <c r="M62" s="4"/>
      <c r="N62" s="4"/>
      <c r="O62" s="4"/>
      <c r="P62" s="4"/>
      <c r="Q62" s="4"/>
      <c r="R62" s="4">
        <v>1</v>
      </c>
      <c r="S62" s="10">
        <v>500</v>
      </c>
      <c r="T62" s="4">
        <f>S62</f>
        <v>500</v>
      </c>
    </row>
    <row r="63" spans="1:20" ht="16.5" x14ac:dyDescent="0.25">
      <c r="A63" s="11">
        <v>53</v>
      </c>
      <c r="B63" s="675"/>
      <c r="C63" s="676"/>
      <c r="D63" s="676"/>
      <c r="E63" s="676"/>
      <c r="F63" s="676"/>
      <c r="G63" s="676"/>
      <c r="H63" s="677"/>
      <c r="I63" s="15" t="s">
        <v>4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</row>
    <row r="64" spans="1:20" ht="16.5" x14ac:dyDescent="0.25">
      <c r="A64" s="11">
        <v>54</v>
      </c>
      <c r="B64" s="675"/>
      <c r="C64" s="676"/>
      <c r="D64" s="676"/>
      <c r="E64" s="676"/>
      <c r="F64" s="676"/>
      <c r="G64" s="676"/>
      <c r="H64" s="677"/>
      <c r="I64" s="15" t="s">
        <v>4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</row>
    <row r="65" spans="1:20" ht="16.5" x14ac:dyDescent="0.25">
      <c r="A65" s="11">
        <v>55</v>
      </c>
      <c r="B65" s="675"/>
      <c r="C65" s="676"/>
      <c r="D65" s="676"/>
      <c r="E65" s="676"/>
      <c r="F65" s="676"/>
      <c r="G65" s="676"/>
      <c r="H65" s="677"/>
      <c r="I65" s="15" t="s">
        <v>4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R66" s="1" t="s">
        <v>352</v>
      </c>
      <c r="T66" s="59">
        <f>T41+T21+T17+T11</f>
        <v>178.5209142857143</v>
      </c>
    </row>
    <row r="67" spans="1:20" x14ac:dyDescent="0.25">
      <c r="R67" s="1" t="s">
        <v>353</v>
      </c>
      <c r="T67" s="1">
        <f>T60</f>
        <v>551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2:T2"/>
    <mergeCell ref="Q3:T8"/>
    <mergeCell ref="I3:J3"/>
    <mergeCell ref="K3:L3"/>
    <mergeCell ref="I5:J5"/>
    <mergeCell ref="K5:L5"/>
    <mergeCell ref="D6:E6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B60:H60"/>
    <mergeCell ref="B61:H61"/>
    <mergeCell ref="B62:H62"/>
    <mergeCell ref="B63:H63"/>
    <mergeCell ref="B64:H6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7"/>
  <sheetViews>
    <sheetView topLeftCell="A37" zoomScale="80" zoomScaleNormal="80" workbookViewId="0">
      <selection activeCell="S63" sqref="S63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42578125" style="1" customWidth="1"/>
    <col min="20" max="20" width="12.5703125" style="1" customWidth="1"/>
    <col min="21" max="16384" width="9.140625" style="1"/>
  </cols>
  <sheetData>
    <row r="1" spans="1:20" ht="35.1" customHeight="1" x14ac:dyDescent="0.25">
      <c r="A1" s="683" t="s">
        <v>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</row>
    <row r="2" spans="1:20" s="2" customFormat="1" ht="49.5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79</v>
      </c>
      <c r="B3" s="679"/>
      <c r="C3" s="679"/>
      <c r="D3" s="679" t="s">
        <v>80</v>
      </c>
      <c r="E3" s="679"/>
      <c r="F3" s="679" t="s">
        <v>81</v>
      </c>
      <c r="G3" s="679"/>
      <c r="H3" s="17">
        <v>780</v>
      </c>
      <c r="I3" s="678" t="s">
        <v>82</v>
      </c>
      <c r="J3" s="678"/>
      <c r="K3" s="678" t="s">
        <v>83</v>
      </c>
      <c r="L3" s="678"/>
      <c r="M3" s="684" t="s">
        <v>84</v>
      </c>
      <c r="N3" s="684"/>
      <c r="O3" s="679" t="s">
        <v>81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 t="s">
        <v>85</v>
      </c>
      <c r="G4" s="679"/>
      <c r="H4" s="17">
        <v>269</v>
      </c>
      <c r="I4" s="678"/>
      <c r="J4" s="678"/>
      <c r="K4" s="678"/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 t="s">
        <v>86</v>
      </c>
      <c r="G5" s="679"/>
      <c r="H5" s="17">
        <v>345</v>
      </c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/>
      <c r="G6" s="679"/>
      <c r="H6" s="17"/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/>
      <c r="G7" s="679"/>
      <c r="H7" s="17"/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16.5" x14ac:dyDescent="0.3">
      <c r="A8" s="679"/>
      <c r="B8" s="679"/>
      <c r="C8" s="679"/>
      <c r="D8" s="679"/>
      <c r="E8" s="679"/>
      <c r="F8" s="679"/>
      <c r="G8" s="679"/>
      <c r="H8" s="17"/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69.7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customHeight="1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58">
        <f>SUM(T12:T16)</f>
        <v>126.66666666666667</v>
      </c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>
        <v>10</v>
      </c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f>S13/3</f>
        <v>0</v>
      </c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4" t="s">
        <v>267</v>
      </c>
      <c r="J14" s="4">
        <v>150</v>
      </c>
      <c r="K14" s="4">
        <v>100</v>
      </c>
      <c r="L14" s="4">
        <v>100</v>
      </c>
      <c r="M14" s="4"/>
      <c r="N14" s="4"/>
      <c r="O14" s="4"/>
      <c r="P14" s="4"/>
      <c r="Q14" s="4">
        <v>350</v>
      </c>
      <c r="R14" s="4"/>
      <c r="S14" s="4">
        <f>Q14</f>
        <v>350</v>
      </c>
      <c r="T14" s="57">
        <f>S14/3</f>
        <v>116.66666666666667</v>
      </c>
    </row>
    <row r="15" spans="1:20" ht="16.5" x14ac:dyDescent="0.25">
      <c r="A15" s="11">
        <v>5</v>
      </c>
      <c r="B15" s="674" t="s">
        <v>87</v>
      </c>
      <c r="C15" s="674"/>
      <c r="D15" s="674"/>
      <c r="E15" s="674"/>
      <c r="F15" s="674"/>
      <c r="G15" s="674"/>
      <c r="H15" s="674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f>S15/3</f>
        <v>0</v>
      </c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>
        <f>S16/3</f>
        <v>0</v>
      </c>
    </row>
    <row r="17" spans="1:20" ht="16.5" customHeight="1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0</f>
        <v>0</v>
      </c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4" t="s">
        <v>267</v>
      </c>
      <c r="J19" s="4">
        <v>20</v>
      </c>
      <c r="K19" s="4">
        <v>15</v>
      </c>
      <c r="L19" s="4">
        <v>20</v>
      </c>
      <c r="M19" s="4">
        <v>10</v>
      </c>
      <c r="N19" s="4">
        <v>20</v>
      </c>
      <c r="O19" s="4">
        <v>10</v>
      </c>
      <c r="P19" s="4">
        <v>15</v>
      </c>
      <c r="Q19" s="4">
        <f>SUM(J19:P19)</f>
        <v>110</v>
      </c>
      <c r="R19" s="4"/>
      <c r="S19" s="4">
        <f>Q19</f>
        <v>110</v>
      </c>
      <c r="T19" s="57"/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customHeight="1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>
        <f>SUM(T22:T40)</f>
        <v>102</v>
      </c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>S22</f>
        <v>0</v>
      </c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0">Q23*R23</f>
        <v>5</v>
      </c>
      <c r="T23" s="4">
        <f t="shared" ref="T23:T40" si="1">S23</f>
        <v>5</v>
      </c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15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>
        <f t="shared" si="0"/>
        <v>0</v>
      </c>
      <c r="T24" s="4">
        <f t="shared" si="1"/>
        <v>0</v>
      </c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15" t="s">
        <v>4</v>
      </c>
      <c r="J25" s="4">
        <v>2</v>
      </c>
      <c r="K25" s="4"/>
      <c r="L25" s="4"/>
      <c r="M25" s="4"/>
      <c r="N25" s="4"/>
      <c r="O25" s="4"/>
      <c r="P25" s="4"/>
      <c r="Q25" s="4">
        <v>2</v>
      </c>
      <c r="R25" s="8">
        <v>8</v>
      </c>
      <c r="S25" s="4">
        <f t="shared" si="0"/>
        <v>16</v>
      </c>
      <c r="T25" s="4">
        <f t="shared" si="1"/>
        <v>16</v>
      </c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0"/>
        <v>0</v>
      </c>
      <c r="T26" s="4">
        <f t="shared" si="1"/>
        <v>0</v>
      </c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0"/>
        <v>0</v>
      </c>
      <c r="T27" s="4">
        <f t="shared" si="1"/>
        <v>0</v>
      </c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0"/>
        <v>0</v>
      </c>
      <c r="T28" s="4">
        <f t="shared" si="1"/>
        <v>0</v>
      </c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0"/>
        <v>0</v>
      </c>
      <c r="T29" s="4">
        <f t="shared" si="1"/>
        <v>0</v>
      </c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15" t="s">
        <v>4</v>
      </c>
      <c r="J30" s="4">
        <v>1</v>
      </c>
      <c r="K30" s="4"/>
      <c r="L30" s="4"/>
      <c r="M30" s="4"/>
      <c r="N30" s="4"/>
      <c r="O30" s="4"/>
      <c r="P30" s="4"/>
      <c r="Q30" s="4">
        <v>1</v>
      </c>
      <c r="R30" s="8">
        <v>15</v>
      </c>
      <c r="S30" s="4">
        <f t="shared" si="0"/>
        <v>15</v>
      </c>
      <c r="T30" s="4">
        <f t="shared" si="1"/>
        <v>15</v>
      </c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0"/>
        <v>1</v>
      </c>
      <c r="T31" s="4">
        <f t="shared" si="1"/>
        <v>1</v>
      </c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15" t="s">
        <v>4</v>
      </c>
      <c r="J32" s="4">
        <v>2</v>
      </c>
      <c r="K32" s="4"/>
      <c r="L32" s="4"/>
      <c r="M32" s="4"/>
      <c r="N32" s="4">
        <v>2</v>
      </c>
      <c r="O32" s="4"/>
      <c r="P32" s="4"/>
      <c r="Q32" s="4">
        <v>4</v>
      </c>
      <c r="R32" s="9">
        <v>10</v>
      </c>
      <c r="S32" s="4">
        <f t="shared" si="0"/>
        <v>40</v>
      </c>
      <c r="T32" s="4">
        <f t="shared" si="1"/>
        <v>40</v>
      </c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0"/>
        <v>0</v>
      </c>
      <c r="T33" s="4">
        <f t="shared" si="1"/>
        <v>0</v>
      </c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0"/>
        <v>0</v>
      </c>
      <c r="T34" s="4">
        <f t="shared" si="1"/>
        <v>0</v>
      </c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25</v>
      </c>
      <c r="S35" s="4">
        <f t="shared" si="0"/>
        <v>25</v>
      </c>
      <c r="T35" s="4">
        <f t="shared" si="1"/>
        <v>25</v>
      </c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0"/>
        <v>0</v>
      </c>
      <c r="T36" s="4">
        <f t="shared" si="1"/>
        <v>0</v>
      </c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0"/>
        <v>0</v>
      </c>
      <c r="T37" s="4">
        <f t="shared" si="1"/>
        <v>0</v>
      </c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0"/>
        <v>0</v>
      </c>
      <c r="T38" s="4">
        <f t="shared" si="1"/>
        <v>0</v>
      </c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/>
      <c r="S39" s="4">
        <f t="shared" si="0"/>
        <v>0</v>
      </c>
      <c r="T39" s="4">
        <f t="shared" si="1"/>
        <v>0</v>
      </c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0"/>
        <v>0</v>
      </c>
      <c r="T40" s="4">
        <f t="shared" si="1"/>
        <v>0</v>
      </c>
    </row>
    <row r="41" spans="1:20" ht="16.5" customHeight="1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58">
        <f>SUM(T42:T59)</f>
        <v>5.4</v>
      </c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15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>
        <f>Q42*R42</f>
        <v>0.70000000000000007</v>
      </c>
      <c r="T42" s="4">
        <f>S42/7</f>
        <v>0.1</v>
      </c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15" t="s">
        <v>4</v>
      </c>
      <c r="J43" s="4">
        <v>2</v>
      </c>
      <c r="K43" s="4"/>
      <c r="L43" s="4"/>
      <c r="M43" s="4"/>
      <c r="N43" s="4">
        <v>2</v>
      </c>
      <c r="O43" s="4"/>
      <c r="P43" s="4"/>
      <c r="Q43" s="4">
        <v>4</v>
      </c>
      <c r="R43" s="8">
        <v>1.9</v>
      </c>
      <c r="S43" s="4">
        <f t="shared" ref="S43:S59" si="2">Q43*R43</f>
        <v>7.6</v>
      </c>
      <c r="T43" s="4">
        <f t="shared" ref="T43:T59" si="3">S43/7</f>
        <v>1.0857142857142856</v>
      </c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15" t="s">
        <v>4</v>
      </c>
      <c r="J44" s="4"/>
      <c r="K44" s="4"/>
      <c r="L44" s="4"/>
      <c r="M44" s="4"/>
      <c r="N44" s="4"/>
      <c r="O44" s="4"/>
      <c r="P44" s="4"/>
      <c r="Q44" s="4"/>
      <c r="R44" s="8">
        <v>6</v>
      </c>
      <c r="S44" s="4">
        <f t="shared" si="2"/>
        <v>0</v>
      </c>
      <c r="T44" s="4">
        <f t="shared" si="3"/>
        <v>0</v>
      </c>
    </row>
    <row r="45" spans="1:20" ht="16.5" x14ac:dyDescent="0.25">
      <c r="A45" s="11">
        <v>35</v>
      </c>
      <c r="B45" s="674" t="s">
        <v>64</v>
      </c>
      <c r="C45" s="674"/>
      <c r="D45" s="674"/>
      <c r="E45" s="674"/>
      <c r="F45" s="674"/>
      <c r="G45" s="674"/>
      <c r="H45" s="674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>
        <f t="shared" si="3"/>
        <v>0</v>
      </c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15" t="s">
        <v>4</v>
      </c>
      <c r="J46" s="4">
        <v>1</v>
      </c>
      <c r="K46" s="4"/>
      <c r="L46" s="4"/>
      <c r="M46" s="4"/>
      <c r="N46" s="4">
        <v>1</v>
      </c>
      <c r="O46" s="4"/>
      <c r="P46" s="4"/>
      <c r="Q46" s="4">
        <v>2</v>
      </c>
      <c r="R46" s="8">
        <v>2</v>
      </c>
      <c r="S46" s="4">
        <f t="shared" si="2"/>
        <v>4</v>
      </c>
      <c r="T46" s="4">
        <f t="shared" si="3"/>
        <v>0.5714285714285714</v>
      </c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>
        <f t="shared" si="3"/>
        <v>0</v>
      </c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>
        <f t="shared" si="3"/>
        <v>0</v>
      </c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>
        <f t="shared" si="3"/>
        <v>0</v>
      </c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15" t="s">
        <v>4</v>
      </c>
      <c r="J50" s="4"/>
      <c r="K50" s="4"/>
      <c r="L50" s="4"/>
      <c r="M50" s="4"/>
      <c r="N50" s="4"/>
      <c r="O50" s="4"/>
      <c r="P50" s="4"/>
      <c r="Q50" s="4"/>
      <c r="R50" s="8">
        <v>1.5</v>
      </c>
      <c r="S50" s="4">
        <f t="shared" si="2"/>
        <v>0</v>
      </c>
      <c r="T50" s="4">
        <f t="shared" si="3"/>
        <v>0</v>
      </c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15" t="s">
        <v>4</v>
      </c>
      <c r="J51" s="4"/>
      <c r="K51" s="4"/>
      <c r="L51" s="4"/>
      <c r="M51" s="4"/>
      <c r="N51" s="4"/>
      <c r="O51" s="4"/>
      <c r="P51" s="4"/>
      <c r="Q51" s="4"/>
      <c r="R51" s="8">
        <f>5.8/500</f>
        <v>1.1599999999999999E-2</v>
      </c>
      <c r="S51" s="4">
        <f t="shared" si="2"/>
        <v>0</v>
      </c>
      <c r="T51" s="4">
        <f t="shared" si="3"/>
        <v>0</v>
      </c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3"/>
        <v>0</v>
      </c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15" t="s">
        <v>4</v>
      </c>
      <c r="J53" s="4">
        <v>25</v>
      </c>
      <c r="K53" s="4">
        <v>25</v>
      </c>
      <c r="L53" s="4">
        <v>25</v>
      </c>
      <c r="M53" s="4">
        <v>25</v>
      </c>
      <c r="N53" s="4">
        <v>25</v>
      </c>
      <c r="O53" s="4">
        <v>25</v>
      </c>
      <c r="P53" s="4">
        <v>25</v>
      </c>
      <c r="Q53" s="4">
        <f>SUM(J53:P53)</f>
        <v>175</v>
      </c>
      <c r="R53" s="8">
        <v>0.1</v>
      </c>
      <c r="S53" s="4">
        <f t="shared" si="2"/>
        <v>17.5</v>
      </c>
      <c r="T53" s="4">
        <f t="shared" si="3"/>
        <v>2.5</v>
      </c>
    </row>
    <row r="54" spans="1:20" ht="16.5" x14ac:dyDescent="0.25">
      <c r="A54" s="11">
        <v>44</v>
      </c>
      <c r="B54" s="674" t="s">
        <v>73</v>
      </c>
      <c r="C54" s="674"/>
      <c r="D54" s="674"/>
      <c r="E54" s="674"/>
      <c r="F54" s="674"/>
      <c r="G54" s="674"/>
      <c r="H54" s="674"/>
      <c r="I54" s="15" t="s">
        <v>4</v>
      </c>
      <c r="J54" s="4">
        <v>2</v>
      </c>
      <c r="K54" s="4"/>
      <c r="L54" s="4">
        <v>2</v>
      </c>
      <c r="M54" s="4"/>
      <c r="N54" s="4">
        <v>2</v>
      </c>
      <c r="O54" s="4"/>
      <c r="P54" s="4">
        <v>2</v>
      </c>
      <c r="Q54" s="4">
        <v>8</v>
      </c>
      <c r="R54" s="9">
        <v>1</v>
      </c>
      <c r="S54" s="4">
        <f t="shared" si="2"/>
        <v>8</v>
      </c>
      <c r="T54" s="4">
        <f t="shared" si="3"/>
        <v>1.1428571428571428</v>
      </c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2"/>
        <v>0</v>
      </c>
      <c r="T55" s="4">
        <f t="shared" si="3"/>
        <v>0</v>
      </c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>
        <f t="shared" si="3"/>
        <v>0</v>
      </c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>
        <f t="shared" si="3"/>
        <v>0</v>
      </c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3"/>
        <v>0</v>
      </c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3"/>
        <v>0</v>
      </c>
    </row>
    <row r="60" spans="1:20" ht="16.5" x14ac:dyDescent="0.25">
      <c r="A60" s="11">
        <v>50</v>
      </c>
      <c r="B60" s="685" t="s">
        <v>271</v>
      </c>
      <c r="C60" s="685"/>
      <c r="D60" s="685"/>
      <c r="E60" s="685"/>
      <c r="F60" s="685"/>
      <c r="G60" s="685"/>
      <c r="H60" s="685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SUM(T61:T65)</f>
        <v>651</v>
      </c>
    </row>
    <row r="61" spans="1:20" ht="16.5" x14ac:dyDescent="0.25">
      <c r="A61" s="11">
        <v>51</v>
      </c>
      <c r="B61" s="674" t="s">
        <v>241</v>
      </c>
      <c r="C61" s="674"/>
      <c r="D61" s="674"/>
      <c r="E61" s="674"/>
      <c r="F61" s="674"/>
      <c r="G61" s="674"/>
      <c r="H61" s="674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674" t="s">
        <v>266</v>
      </c>
      <c r="C62" s="674"/>
      <c r="D62" s="674"/>
      <c r="E62" s="674"/>
      <c r="F62" s="674"/>
      <c r="G62" s="674"/>
      <c r="H62" s="674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>S62</f>
        <v>500</v>
      </c>
    </row>
    <row r="63" spans="1:20" ht="16.5" x14ac:dyDescent="0.25">
      <c r="A63" s="11">
        <v>53</v>
      </c>
      <c r="B63" s="674" t="s">
        <v>274</v>
      </c>
      <c r="C63" s="674"/>
      <c r="D63" s="674"/>
      <c r="E63" s="674"/>
      <c r="F63" s="674"/>
      <c r="G63" s="674"/>
      <c r="H63" s="674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>
        <f>S63</f>
        <v>100</v>
      </c>
    </row>
    <row r="64" spans="1:20" ht="16.5" x14ac:dyDescent="0.25">
      <c r="A64" s="11">
        <v>54</v>
      </c>
      <c r="B64" s="674"/>
      <c r="C64" s="674"/>
      <c r="D64" s="674"/>
      <c r="E64" s="674"/>
      <c r="F64" s="674"/>
      <c r="G64" s="674"/>
      <c r="H64" s="674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10"/>
      <c r="S64" s="4">
        <f>Q64*R64</f>
        <v>0</v>
      </c>
      <c r="T64" s="4"/>
    </row>
    <row r="65" spans="1:20" ht="16.5" x14ac:dyDescent="0.25">
      <c r="A65" s="11">
        <v>55</v>
      </c>
      <c r="B65" s="674"/>
      <c r="C65" s="674"/>
      <c r="D65" s="674"/>
      <c r="E65" s="674"/>
      <c r="F65" s="674"/>
      <c r="G65" s="674"/>
      <c r="H65" s="674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R66" s="1" t="s">
        <v>352</v>
      </c>
      <c r="T66" s="59">
        <f>T11+T17+T21+T41</f>
        <v>234.06666666666669</v>
      </c>
    </row>
    <row r="67" spans="1:20" x14ac:dyDescent="0.25">
      <c r="R67" s="1" t="s">
        <v>353</v>
      </c>
      <c r="T67" s="1">
        <f>T60</f>
        <v>651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B65:H65"/>
    <mergeCell ref="F8:G8"/>
    <mergeCell ref="I8:J8"/>
    <mergeCell ref="K8:L8"/>
    <mergeCell ref="A3:C8"/>
    <mergeCell ref="A9:A10"/>
    <mergeCell ref="B9:H10"/>
    <mergeCell ref="I9:I10"/>
    <mergeCell ref="J9:Q9"/>
    <mergeCell ref="B33:H33"/>
    <mergeCell ref="B34:H34"/>
    <mergeCell ref="B35:H35"/>
    <mergeCell ref="B36:H36"/>
    <mergeCell ref="F7:G7"/>
    <mergeCell ref="I7:J7"/>
    <mergeCell ref="K7:L7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7"/>
  <sheetViews>
    <sheetView topLeftCell="A10" zoomScale="80" zoomScaleNormal="80" workbookViewId="0">
      <selection activeCell="J12" sqref="J1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6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140625" style="1" customWidth="1"/>
    <col min="20" max="20" width="12.42578125" style="1" customWidth="1"/>
    <col min="21" max="16384" width="9.140625" style="1"/>
  </cols>
  <sheetData>
    <row r="1" spans="1:20" ht="35.1" customHeight="1" x14ac:dyDescent="0.25">
      <c r="A1" s="683" t="s">
        <v>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79</v>
      </c>
      <c r="B3" s="679"/>
      <c r="C3" s="679"/>
      <c r="D3" s="679" t="s">
        <v>88</v>
      </c>
      <c r="E3" s="679"/>
      <c r="F3" s="679" t="s">
        <v>89</v>
      </c>
      <c r="G3" s="679"/>
      <c r="H3" s="17">
        <v>1180</v>
      </c>
      <c r="I3" s="678" t="s">
        <v>90</v>
      </c>
      <c r="J3" s="678"/>
      <c r="K3" s="678" t="s">
        <v>91</v>
      </c>
      <c r="L3" s="678"/>
      <c r="M3" s="684" t="s">
        <v>92</v>
      </c>
      <c r="N3" s="684"/>
      <c r="O3" s="679" t="s">
        <v>89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 t="s">
        <v>93</v>
      </c>
      <c r="G4" s="679"/>
      <c r="H4" s="17">
        <v>507</v>
      </c>
      <c r="I4" s="678"/>
      <c r="J4" s="678"/>
      <c r="K4" s="678"/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 t="s">
        <v>94</v>
      </c>
      <c r="G5" s="679"/>
      <c r="H5" s="17">
        <v>560</v>
      </c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/>
      <c r="G6" s="679"/>
      <c r="H6" s="17"/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/>
      <c r="G7" s="679"/>
      <c r="H7" s="17"/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16.5" x14ac:dyDescent="0.3">
      <c r="A8" s="679"/>
      <c r="B8" s="679"/>
      <c r="C8" s="679"/>
      <c r="D8" s="679"/>
      <c r="E8" s="679"/>
      <c r="F8" s="679"/>
      <c r="G8" s="679"/>
      <c r="H8" s="17"/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73.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58">
        <f>T12</f>
        <v>50</v>
      </c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4" t="s">
        <v>267</v>
      </c>
      <c r="J12" s="4">
        <v>56</v>
      </c>
      <c r="K12" s="4">
        <v>35</v>
      </c>
      <c r="L12" s="4">
        <v>31</v>
      </c>
      <c r="M12" s="4">
        <v>23</v>
      </c>
      <c r="N12" s="4">
        <v>32</v>
      </c>
      <c r="O12" s="4">
        <v>4</v>
      </c>
      <c r="P12" s="4"/>
      <c r="Q12" s="4">
        <f>SUM(J12:P12)</f>
        <v>181</v>
      </c>
      <c r="R12" s="4"/>
      <c r="S12" s="4">
        <f>Q12</f>
        <v>181</v>
      </c>
      <c r="T12" s="57">
        <v>50</v>
      </c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f>S13/6</f>
        <v>0</v>
      </c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>
        <f>S14/6</f>
        <v>0</v>
      </c>
    </row>
    <row r="15" spans="1:20" ht="16.5" x14ac:dyDescent="0.25">
      <c r="A15" s="11">
        <v>5</v>
      </c>
      <c r="B15" s="674" t="s">
        <v>95</v>
      </c>
      <c r="C15" s="674"/>
      <c r="D15" s="674"/>
      <c r="E15" s="674"/>
      <c r="F15" s="674"/>
      <c r="G15" s="674"/>
      <c r="H15" s="674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f>S15/6</f>
        <v>0</v>
      </c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>
        <f>S16/6</f>
        <v>0</v>
      </c>
    </row>
    <row r="17" spans="1:20" ht="16.5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T19</f>
        <v>15</v>
      </c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4" t="s">
        <v>267</v>
      </c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4" t="s">
        <v>267</v>
      </c>
      <c r="J19" s="4">
        <v>15</v>
      </c>
      <c r="K19" s="4">
        <v>15</v>
      </c>
      <c r="L19" s="4">
        <v>15</v>
      </c>
      <c r="M19" s="4">
        <v>15</v>
      </c>
      <c r="N19" s="4">
        <v>15</v>
      </c>
      <c r="O19" s="4">
        <v>15</v>
      </c>
      <c r="P19" s="4">
        <v>15</v>
      </c>
      <c r="Q19" s="4">
        <f>SUM(J19:P19)</f>
        <v>105</v>
      </c>
      <c r="R19" s="4"/>
      <c r="S19" s="4">
        <f>Q19</f>
        <v>105</v>
      </c>
      <c r="T19" s="4">
        <f>S19/7</f>
        <v>15</v>
      </c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</row>
    <row r="21" spans="1:20" ht="16.5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58">
        <f>SUM(T22:T40)</f>
        <v>33.071428571428569</v>
      </c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>S22/7</f>
        <v>0</v>
      </c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15" t="s">
        <v>4</v>
      </c>
      <c r="J23" s="4">
        <v>1</v>
      </c>
      <c r="K23" s="4"/>
      <c r="L23" s="4"/>
      <c r="M23" s="4">
        <v>1</v>
      </c>
      <c r="N23" s="4"/>
      <c r="O23" s="4"/>
      <c r="P23" s="4"/>
      <c r="Q23" s="4">
        <v>2</v>
      </c>
      <c r="R23" s="8">
        <v>5</v>
      </c>
      <c r="S23" s="4">
        <f t="shared" ref="S23:S40" si="0">Q23*R23</f>
        <v>10</v>
      </c>
      <c r="T23" s="4">
        <f t="shared" ref="T23:T40" si="1">S23/7</f>
        <v>1.4285714285714286</v>
      </c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15" t="s">
        <v>4</v>
      </c>
      <c r="J24" s="4"/>
      <c r="K24" s="4"/>
      <c r="L24" s="4"/>
      <c r="M24" s="4"/>
      <c r="N24" s="4"/>
      <c r="O24" s="4"/>
      <c r="P24" s="4"/>
      <c r="Q24" s="4"/>
      <c r="R24" s="8">
        <v>0.6</v>
      </c>
      <c r="S24" s="4">
        <f t="shared" si="0"/>
        <v>0</v>
      </c>
      <c r="T24" s="4">
        <f t="shared" si="1"/>
        <v>0</v>
      </c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0"/>
        <v>8</v>
      </c>
      <c r="T25" s="4">
        <f t="shared" si="1"/>
        <v>1.1428571428571428</v>
      </c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15" t="s">
        <v>4</v>
      </c>
      <c r="J26" s="4"/>
      <c r="K26" s="4"/>
      <c r="L26" s="4"/>
      <c r="M26" s="4"/>
      <c r="N26" s="4"/>
      <c r="O26" s="4"/>
      <c r="P26" s="4"/>
      <c r="Q26" s="4"/>
      <c r="R26" s="8">
        <v>0.7</v>
      </c>
      <c r="S26" s="4">
        <f t="shared" si="0"/>
        <v>0</v>
      </c>
      <c r="T26" s="4">
        <f t="shared" si="1"/>
        <v>0</v>
      </c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0"/>
        <v>0</v>
      </c>
      <c r="T27" s="4">
        <f t="shared" si="1"/>
        <v>0</v>
      </c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0"/>
        <v>0</v>
      </c>
      <c r="T28" s="4">
        <f t="shared" si="1"/>
        <v>0</v>
      </c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15" t="s">
        <v>4</v>
      </c>
      <c r="J29" s="4">
        <v>1</v>
      </c>
      <c r="K29" s="4">
        <v>1</v>
      </c>
      <c r="L29" s="4">
        <v>1</v>
      </c>
      <c r="M29" s="4">
        <v>1</v>
      </c>
      <c r="N29" s="4">
        <v>1</v>
      </c>
      <c r="O29" s="4">
        <v>1</v>
      </c>
      <c r="P29" s="4">
        <v>1</v>
      </c>
      <c r="Q29" s="4">
        <v>7</v>
      </c>
      <c r="R29" s="8">
        <v>1.5</v>
      </c>
      <c r="S29" s="4">
        <f t="shared" si="0"/>
        <v>10.5</v>
      </c>
      <c r="T29" s="4">
        <f t="shared" si="1"/>
        <v>1.5</v>
      </c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0"/>
        <v>0</v>
      </c>
      <c r="T30" s="4">
        <f t="shared" si="1"/>
        <v>0</v>
      </c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15" t="s">
        <v>4</v>
      </c>
      <c r="J31" s="4">
        <v>1</v>
      </c>
      <c r="K31" s="4"/>
      <c r="L31" s="4">
        <v>1</v>
      </c>
      <c r="M31" s="4"/>
      <c r="N31" s="4">
        <v>1</v>
      </c>
      <c r="O31" s="4"/>
      <c r="P31" s="4">
        <v>1</v>
      </c>
      <c r="Q31" s="4">
        <v>3</v>
      </c>
      <c r="R31" s="8">
        <v>1</v>
      </c>
      <c r="S31" s="4">
        <f t="shared" si="0"/>
        <v>3</v>
      </c>
      <c r="T31" s="4">
        <f t="shared" si="1"/>
        <v>0.42857142857142855</v>
      </c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15" t="s">
        <v>4</v>
      </c>
      <c r="J32" s="4">
        <v>5</v>
      </c>
      <c r="K32" s="4"/>
      <c r="L32" s="4"/>
      <c r="M32" s="4"/>
      <c r="N32" s="4"/>
      <c r="O32" s="4"/>
      <c r="P32" s="4"/>
      <c r="Q32" s="4">
        <v>5</v>
      </c>
      <c r="R32" s="9">
        <v>40</v>
      </c>
      <c r="S32" s="4">
        <f t="shared" si="0"/>
        <v>200</v>
      </c>
      <c r="T32" s="4">
        <f t="shared" si="1"/>
        <v>28.571428571428573</v>
      </c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0"/>
        <v>0</v>
      </c>
      <c r="T33" s="4">
        <f t="shared" si="1"/>
        <v>0</v>
      </c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0"/>
        <v>0</v>
      </c>
      <c r="T34" s="4">
        <f t="shared" si="1"/>
        <v>0</v>
      </c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0"/>
        <v>0</v>
      </c>
      <c r="T35" s="4">
        <f t="shared" si="1"/>
        <v>0</v>
      </c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0"/>
        <v>0</v>
      </c>
      <c r="T36" s="4">
        <f t="shared" si="1"/>
        <v>0</v>
      </c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0"/>
        <v>0</v>
      </c>
      <c r="T37" s="4">
        <f t="shared" si="1"/>
        <v>0</v>
      </c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0"/>
        <v>0</v>
      </c>
      <c r="T38" s="4">
        <f t="shared" si="1"/>
        <v>0</v>
      </c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0"/>
        <v>0</v>
      </c>
      <c r="T39" s="4">
        <f t="shared" si="1"/>
        <v>0</v>
      </c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0"/>
        <v>0</v>
      </c>
      <c r="T40" s="4">
        <f t="shared" si="1"/>
        <v>0</v>
      </c>
    </row>
    <row r="41" spans="1:20" ht="16.5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58">
        <f>SUM(T42:T59)</f>
        <v>9.1857142857142868</v>
      </c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15" t="s">
        <v>4</v>
      </c>
      <c r="J42" s="4">
        <v>10</v>
      </c>
      <c r="K42" s="4">
        <v>10</v>
      </c>
      <c r="L42" s="4">
        <v>10</v>
      </c>
      <c r="M42" s="4">
        <v>10</v>
      </c>
      <c r="N42" s="4">
        <v>10</v>
      </c>
      <c r="O42" s="4">
        <v>10</v>
      </c>
      <c r="P42" s="4">
        <v>10</v>
      </c>
      <c r="Q42" s="4">
        <v>70</v>
      </c>
      <c r="R42" s="8">
        <v>0.1</v>
      </c>
      <c r="S42" s="4">
        <f>Q42*R42</f>
        <v>7</v>
      </c>
      <c r="T42" s="4">
        <f>S42/7</f>
        <v>1</v>
      </c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2">Q43*R43</f>
        <v>0</v>
      </c>
      <c r="T43" s="4">
        <f t="shared" ref="T43:T59" si="3">S43/7</f>
        <v>0</v>
      </c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>
        <f t="shared" si="3"/>
        <v>0.8571428571428571</v>
      </c>
    </row>
    <row r="45" spans="1:20" ht="16.5" x14ac:dyDescent="0.25">
      <c r="A45" s="11">
        <v>35</v>
      </c>
      <c r="B45" s="674" t="s">
        <v>96</v>
      </c>
      <c r="C45" s="674"/>
      <c r="D45" s="674"/>
      <c r="E45" s="674"/>
      <c r="F45" s="674"/>
      <c r="G45" s="674"/>
      <c r="H45" s="674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>
        <f t="shared" si="3"/>
        <v>0</v>
      </c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15" t="s">
        <v>4</v>
      </c>
      <c r="J46" s="4">
        <v>2</v>
      </c>
      <c r="K46" s="4"/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2"/>
        <v>4</v>
      </c>
      <c r="T46" s="4">
        <f t="shared" si="3"/>
        <v>0.5714285714285714</v>
      </c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>
        <f t="shared" si="3"/>
        <v>0</v>
      </c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>
        <f t="shared" si="3"/>
        <v>0</v>
      </c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>
        <f t="shared" si="3"/>
        <v>0</v>
      </c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15" t="s">
        <v>4</v>
      </c>
      <c r="J50" s="4">
        <v>1</v>
      </c>
      <c r="K50" s="4"/>
      <c r="L50" s="4"/>
      <c r="M50" s="4"/>
      <c r="N50" s="4"/>
      <c r="O50" s="4"/>
      <c r="P50" s="4"/>
      <c r="Q50" s="4">
        <v>1</v>
      </c>
      <c r="R50" s="8">
        <v>1.5</v>
      </c>
      <c r="S50" s="4">
        <f t="shared" si="2"/>
        <v>1.5</v>
      </c>
      <c r="T50" s="4">
        <f t="shared" si="3"/>
        <v>0.21428571428571427</v>
      </c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15" t="s">
        <v>4</v>
      </c>
      <c r="J51" s="4">
        <v>500</v>
      </c>
      <c r="K51" s="4"/>
      <c r="L51" s="4"/>
      <c r="M51" s="4"/>
      <c r="N51" s="4"/>
      <c r="O51" s="4"/>
      <c r="P51" s="4"/>
      <c r="Q51" s="4">
        <v>500</v>
      </c>
      <c r="R51" s="8">
        <f>5.8/500</f>
        <v>1.1599999999999999E-2</v>
      </c>
      <c r="S51" s="4">
        <f t="shared" si="2"/>
        <v>5.8</v>
      </c>
      <c r="T51" s="4">
        <f t="shared" si="3"/>
        <v>0.82857142857142851</v>
      </c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3"/>
        <v>0</v>
      </c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>
        <f t="shared" si="3"/>
        <v>2</v>
      </c>
    </row>
    <row r="54" spans="1:20" ht="16.5" x14ac:dyDescent="0.25">
      <c r="A54" s="11">
        <v>44</v>
      </c>
      <c r="B54" s="674" t="s">
        <v>97</v>
      </c>
      <c r="C54" s="674"/>
      <c r="D54" s="674"/>
      <c r="E54" s="674"/>
      <c r="F54" s="674"/>
      <c r="G54" s="674"/>
      <c r="H54" s="674"/>
      <c r="I54" s="15" t="s">
        <v>4</v>
      </c>
      <c r="J54" s="4">
        <v>5</v>
      </c>
      <c r="K54" s="4">
        <v>5</v>
      </c>
      <c r="L54" s="4">
        <v>5</v>
      </c>
      <c r="M54" s="4">
        <v>5</v>
      </c>
      <c r="N54" s="4">
        <v>2</v>
      </c>
      <c r="O54" s="4">
        <v>2</v>
      </c>
      <c r="P54" s="4">
        <v>2</v>
      </c>
      <c r="Q54" s="4">
        <v>26</v>
      </c>
      <c r="R54" s="9">
        <v>1</v>
      </c>
      <c r="S54" s="4">
        <f t="shared" si="2"/>
        <v>26</v>
      </c>
      <c r="T54" s="4">
        <f t="shared" si="3"/>
        <v>3.7142857142857144</v>
      </c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15" t="s">
        <v>4</v>
      </c>
      <c r="J55" s="4"/>
      <c r="K55" s="4"/>
      <c r="L55" s="4"/>
      <c r="M55" s="4"/>
      <c r="N55" s="4"/>
      <c r="O55" s="4"/>
      <c r="P55" s="4"/>
      <c r="Q55" s="4"/>
      <c r="R55" s="8">
        <v>3</v>
      </c>
      <c r="S55" s="4">
        <f t="shared" si="2"/>
        <v>0</v>
      </c>
      <c r="T55" s="4">
        <f t="shared" si="3"/>
        <v>0</v>
      </c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>
        <f t="shared" si="3"/>
        <v>0</v>
      </c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>
        <f t="shared" si="3"/>
        <v>0</v>
      </c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3"/>
        <v>0</v>
      </c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3"/>
        <v>0</v>
      </c>
    </row>
    <row r="60" spans="1:20" ht="16.5" customHeight="1" x14ac:dyDescent="0.25">
      <c r="A60" s="11">
        <v>50</v>
      </c>
      <c r="B60" s="685" t="s">
        <v>271</v>
      </c>
      <c r="C60" s="685"/>
      <c r="D60" s="685"/>
      <c r="E60" s="685"/>
      <c r="F60" s="685"/>
      <c r="G60" s="685"/>
      <c r="H60" s="685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SUM(T61:T64)</f>
        <v>1061</v>
      </c>
    </row>
    <row r="61" spans="1:20" ht="16.5" x14ac:dyDescent="0.25">
      <c r="A61" s="11">
        <v>51</v>
      </c>
      <c r="B61" s="674" t="s">
        <v>241</v>
      </c>
      <c r="C61" s="674"/>
      <c r="D61" s="674"/>
      <c r="E61" s="674"/>
      <c r="F61" s="674"/>
      <c r="G61" s="674"/>
      <c r="H61" s="674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674" t="s">
        <v>266</v>
      </c>
      <c r="C62" s="674"/>
      <c r="D62" s="674"/>
      <c r="E62" s="674"/>
      <c r="F62" s="674"/>
      <c r="G62" s="674"/>
      <c r="H62" s="674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>S62</f>
        <v>500</v>
      </c>
    </row>
    <row r="63" spans="1:20" ht="16.5" x14ac:dyDescent="0.25">
      <c r="A63" s="11">
        <v>53</v>
      </c>
      <c r="B63" s="674" t="s">
        <v>272</v>
      </c>
      <c r="C63" s="674"/>
      <c r="D63" s="674"/>
      <c r="E63" s="674"/>
      <c r="F63" s="674"/>
      <c r="G63" s="674"/>
      <c r="H63" s="674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>Q63*R63</f>
        <v>260</v>
      </c>
      <c r="T63" s="4">
        <f>S63</f>
        <v>260</v>
      </c>
    </row>
    <row r="64" spans="1:20" ht="16.5" x14ac:dyDescent="0.25">
      <c r="A64" s="11">
        <v>54</v>
      </c>
      <c r="B64" s="674" t="s">
        <v>276</v>
      </c>
      <c r="C64" s="674"/>
      <c r="D64" s="674"/>
      <c r="E64" s="674"/>
      <c r="F64" s="674"/>
      <c r="G64" s="674"/>
      <c r="H64" s="674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250</v>
      </c>
      <c r="S64" s="4">
        <f>Q64*R64</f>
        <v>250</v>
      </c>
      <c r="T64" s="4">
        <f>S64</f>
        <v>250</v>
      </c>
    </row>
    <row r="65" spans="1:20" ht="16.5" x14ac:dyDescent="0.25">
      <c r="A65" s="11">
        <v>55</v>
      </c>
      <c r="B65" s="674"/>
      <c r="C65" s="674"/>
      <c r="D65" s="674"/>
      <c r="E65" s="674"/>
      <c r="F65" s="674"/>
      <c r="G65" s="674"/>
      <c r="H65" s="674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R66" s="1" t="s">
        <v>352</v>
      </c>
      <c r="T66" s="59">
        <f>T41+T21+T17+T11</f>
        <v>107.25714285714285</v>
      </c>
    </row>
    <row r="67" spans="1:20" x14ac:dyDescent="0.25">
      <c r="R67" s="1" t="s">
        <v>353</v>
      </c>
      <c r="T67" s="1">
        <f>T60</f>
        <v>1061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I8:J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F7:G7"/>
    <mergeCell ref="I7:J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Q3:T8"/>
    <mergeCell ref="Q2:T2"/>
    <mergeCell ref="I3:J3"/>
    <mergeCell ref="K3:L3"/>
    <mergeCell ref="I5:J5"/>
    <mergeCell ref="K5:L5"/>
    <mergeCell ref="D6:E6"/>
    <mergeCell ref="B65:H65"/>
    <mergeCell ref="K8:L8"/>
    <mergeCell ref="A3:C8"/>
    <mergeCell ref="D3:E3"/>
    <mergeCell ref="F3:G3"/>
    <mergeCell ref="A9:A10"/>
    <mergeCell ref="B9:H10"/>
    <mergeCell ref="I9:I10"/>
    <mergeCell ref="J9:Q9"/>
    <mergeCell ref="B33:H33"/>
    <mergeCell ref="B34:H34"/>
    <mergeCell ref="B35:H35"/>
    <mergeCell ref="B36:H36"/>
    <mergeCell ref="K7:L7"/>
    <mergeCell ref="D8:E8"/>
    <mergeCell ref="F8:G8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67"/>
  <sheetViews>
    <sheetView topLeftCell="A40" zoomScale="80" zoomScaleNormal="80" workbookViewId="0">
      <selection activeCell="A21" sqref="A21:H59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7.5703125" style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3.140625" style="1" customWidth="1"/>
    <col min="20" max="20" width="14.140625" style="1" customWidth="1"/>
    <col min="21" max="16384" width="9.140625" style="1"/>
  </cols>
  <sheetData>
    <row r="1" spans="1:20" ht="35.1" customHeight="1" x14ac:dyDescent="0.25">
      <c r="A1" s="683" t="s">
        <v>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15</v>
      </c>
      <c r="B3" s="679"/>
      <c r="C3" s="679"/>
      <c r="D3" s="679" t="s">
        <v>98</v>
      </c>
      <c r="E3" s="679"/>
      <c r="F3" s="679" t="s">
        <v>99</v>
      </c>
      <c r="G3" s="679"/>
      <c r="H3" s="17">
        <v>354</v>
      </c>
      <c r="I3" s="678" t="s">
        <v>100</v>
      </c>
      <c r="J3" s="678"/>
      <c r="K3" s="678" t="s">
        <v>101</v>
      </c>
      <c r="L3" s="678"/>
      <c r="M3" s="684" t="s">
        <v>102</v>
      </c>
      <c r="N3" s="684"/>
      <c r="O3" s="679" t="s">
        <v>98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 t="s">
        <v>103</v>
      </c>
      <c r="G4" s="679"/>
      <c r="H4" s="17">
        <v>429</v>
      </c>
      <c r="I4" s="678"/>
      <c r="J4" s="678"/>
      <c r="K4" s="678"/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 t="s">
        <v>98</v>
      </c>
      <c r="G5" s="679"/>
      <c r="H5" s="17">
        <v>767</v>
      </c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 t="s">
        <v>104</v>
      </c>
      <c r="G6" s="679"/>
      <c r="H6" s="17">
        <v>210</v>
      </c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 t="s">
        <v>105</v>
      </c>
      <c r="G7" s="679"/>
      <c r="H7" s="17">
        <v>200</v>
      </c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36" customHeight="1" x14ac:dyDescent="0.3">
      <c r="A8" s="679"/>
      <c r="B8" s="679"/>
      <c r="C8" s="679"/>
      <c r="D8" s="679"/>
      <c r="E8" s="679"/>
      <c r="F8" s="679" t="s">
        <v>106</v>
      </c>
      <c r="G8" s="679"/>
      <c r="H8" s="17">
        <v>319</v>
      </c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71.2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customHeight="1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f>T12</f>
        <v>45</v>
      </c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4" t="s">
        <v>267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>
        <v>45</v>
      </c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4" t="s">
        <v>267</v>
      </c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</row>
    <row r="15" spans="1:20" ht="16.5" x14ac:dyDescent="0.25">
      <c r="A15" s="11">
        <v>5</v>
      </c>
      <c r="B15" s="674" t="s">
        <v>36</v>
      </c>
      <c r="C15" s="674"/>
      <c r="D15" s="674"/>
      <c r="E15" s="674"/>
      <c r="F15" s="674"/>
      <c r="G15" s="674"/>
      <c r="H15" s="674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SUM(T18:T21)</f>
        <v>54.01428571428572</v>
      </c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4" t="s">
        <v>267</v>
      </c>
      <c r="J18" s="4">
        <v>18</v>
      </c>
      <c r="K18" s="4">
        <v>18</v>
      </c>
      <c r="L18" s="4">
        <v>18</v>
      </c>
      <c r="M18" s="4">
        <v>18</v>
      </c>
      <c r="N18" s="4">
        <v>18</v>
      </c>
      <c r="O18" s="4">
        <v>18</v>
      </c>
      <c r="P18" s="4">
        <v>18</v>
      </c>
      <c r="Q18" s="4">
        <f>SUM(J18:P18)</f>
        <v>126</v>
      </c>
      <c r="R18" s="4"/>
      <c r="S18" s="4">
        <f>Q18</f>
        <v>126</v>
      </c>
      <c r="T18" s="4">
        <f>S18/7</f>
        <v>18</v>
      </c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v>70</v>
      </c>
      <c r="R19" s="4"/>
      <c r="S19" s="4">
        <f>Q19</f>
        <v>70</v>
      </c>
      <c r="T19" s="4"/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4" t="s">
        <v>267</v>
      </c>
      <c r="J20" s="4">
        <v>10</v>
      </c>
      <c r="K20" s="4">
        <v>10</v>
      </c>
      <c r="L20" s="4">
        <v>10</v>
      </c>
      <c r="M20" s="4">
        <v>10</v>
      </c>
      <c r="N20" s="4">
        <v>10</v>
      </c>
      <c r="O20" s="4">
        <v>10</v>
      </c>
      <c r="P20" s="4">
        <v>10</v>
      </c>
      <c r="Q20" s="4">
        <v>70</v>
      </c>
      <c r="R20" s="4"/>
      <c r="S20" s="4">
        <f>Q20</f>
        <v>70</v>
      </c>
      <c r="T20" s="4">
        <f t="shared" ref="T20:T59" si="0">S20/7</f>
        <v>10</v>
      </c>
    </row>
    <row r="21" spans="1:20" ht="16.5" customHeight="1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>
        <f>SUM(T22:T40)</f>
        <v>26.014285714285716</v>
      </c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 t="shared" si="0"/>
        <v>14</v>
      </c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4">
        <f t="shared" si="0"/>
        <v>0.7142857142857143</v>
      </c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1"/>
        <v>8.4</v>
      </c>
      <c r="T24" s="4">
        <f t="shared" si="0"/>
        <v>1.2</v>
      </c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1"/>
        <v>8</v>
      </c>
      <c r="T25" s="4">
        <f t="shared" si="0"/>
        <v>1.1428571428571428</v>
      </c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1"/>
        <v>4.1999999999999993</v>
      </c>
      <c r="T26" s="4">
        <f t="shared" si="0"/>
        <v>0.59999999999999987</v>
      </c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>
        <f t="shared" si="0"/>
        <v>0</v>
      </c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>
        <f t="shared" si="0"/>
        <v>0</v>
      </c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1"/>
        <v>0</v>
      </c>
      <c r="T29" s="4">
        <f t="shared" si="0"/>
        <v>0</v>
      </c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1"/>
        <v>0</v>
      </c>
      <c r="T30" s="4">
        <f t="shared" si="0"/>
        <v>0</v>
      </c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1"/>
        <v>1</v>
      </c>
      <c r="T31" s="4">
        <f t="shared" si="0"/>
        <v>0.14285714285714285</v>
      </c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1"/>
        <v>0</v>
      </c>
      <c r="T32" s="4">
        <f t="shared" si="0"/>
        <v>0</v>
      </c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>
        <f t="shared" si="0"/>
        <v>0</v>
      </c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0"/>
        <v>0</v>
      </c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1"/>
        <v>40</v>
      </c>
      <c r="T35" s="4"/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1"/>
        <v>52.5</v>
      </c>
      <c r="T36" s="4">
        <f t="shared" si="0"/>
        <v>7.5</v>
      </c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0"/>
        <v>0</v>
      </c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1"/>
        <v>5</v>
      </c>
      <c r="T38" s="4">
        <f t="shared" si="0"/>
        <v>0.7142857142857143</v>
      </c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1"/>
        <v>70</v>
      </c>
      <c r="T39" s="4"/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0"/>
        <v>0</v>
      </c>
    </row>
    <row r="41" spans="1:20" ht="16.5" customHeight="1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5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>
        <f>SUM(T42:T59)</f>
        <v>13.792342857142856</v>
      </c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15" t="s">
        <v>4</v>
      </c>
      <c r="J42" s="4"/>
      <c r="K42" s="4"/>
      <c r="L42" s="4"/>
      <c r="M42" s="4"/>
      <c r="N42" s="4"/>
      <c r="O42" s="4"/>
      <c r="P42" s="4"/>
      <c r="Q42" s="4"/>
      <c r="R42" s="8">
        <v>0.1</v>
      </c>
      <c r="S42" s="4">
        <f>Q42*R42</f>
        <v>0</v>
      </c>
      <c r="T42" s="4">
        <f t="shared" si="0"/>
        <v>0</v>
      </c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15" t="s">
        <v>4</v>
      </c>
      <c r="J43" s="4"/>
      <c r="K43" s="4"/>
      <c r="L43" s="4"/>
      <c r="M43" s="4"/>
      <c r="N43" s="4"/>
      <c r="O43" s="4"/>
      <c r="P43" s="4"/>
      <c r="Q43" s="4"/>
      <c r="R43" s="8">
        <v>1.9</v>
      </c>
      <c r="S43" s="4">
        <f t="shared" ref="S43:S59" si="2">Q43*R43</f>
        <v>0</v>
      </c>
      <c r="T43" s="4">
        <f t="shared" si="0"/>
        <v>0</v>
      </c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4">
        <f t="shared" si="0"/>
        <v>0.8571428571428571</v>
      </c>
    </row>
    <row r="45" spans="1:20" ht="16.5" x14ac:dyDescent="0.25">
      <c r="A45" s="11">
        <v>35</v>
      </c>
      <c r="B45" s="674" t="s">
        <v>64</v>
      </c>
      <c r="C45" s="674"/>
      <c r="D45" s="674"/>
      <c r="E45" s="674"/>
      <c r="F45" s="674"/>
      <c r="G45" s="674"/>
      <c r="H45" s="674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>
        <f t="shared" si="0"/>
        <v>0</v>
      </c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2"/>
        <v>16</v>
      </c>
      <c r="T46" s="4">
        <f t="shared" si="0"/>
        <v>2.2857142857142856</v>
      </c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>
        <f t="shared" si="0"/>
        <v>0</v>
      </c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>
        <f t="shared" si="0"/>
        <v>0</v>
      </c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>
        <f t="shared" si="0"/>
        <v>0</v>
      </c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2"/>
        <v>4.5</v>
      </c>
      <c r="T50" s="4">
        <f t="shared" si="0"/>
        <v>0.6428571428571429</v>
      </c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15" t="s">
        <v>4</v>
      </c>
      <c r="J51" s="4">
        <v>1</v>
      </c>
      <c r="K51" s="4"/>
      <c r="L51" s="4">
        <v>1</v>
      </c>
      <c r="M51" s="4"/>
      <c r="N51" s="4">
        <v>1</v>
      </c>
      <c r="O51" s="4"/>
      <c r="P51" s="4">
        <v>1</v>
      </c>
      <c r="Q51" s="4">
        <v>4</v>
      </c>
      <c r="R51" s="8">
        <f>5.8/500</f>
        <v>1.1599999999999999E-2</v>
      </c>
      <c r="S51" s="4">
        <f t="shared" si="2"/>
        <v>4.6399999999999997E-2</v>
      </c>
      <c r="T51" s="4">
        <f t="shared" si="0"/>
        <v>6.6285714285714281E-3</v>
      </c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0"/>
        <v>0</v>
      </c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>
        <f t="shared" si="0"/>
        <v>2</v>
      </c>
    </row>
    <row r="54" spans="1:20" ht="16.5" x14ac:dyDescent="0.25">
      <c r="A54" s="11">
        <v>44</v>
      </c>
      <c r="B54" s="674" t="s">
        <v>73</v>
      </c>
      <c r="C54" s="674"/>
      <c r="D54" s="674"/>
      <c r="E54" s="674"/>
      <c r="F54" s="674"/>
      <c r="G54" s="674"/>
      <c r="H54" s="674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2"/>
        <v>6</v>
      </c>
      <c r="T54" s="4">
        <f t="shared" si="0"/>
        <v>0.8571428571428571</v>
      </c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2"/>
        <v>30</v>
      </c>
      <c r="T55" s="4">
        <f t="shared" si="0"/>
        <v>4.2857142857142856</v>
      </c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>
        <f t="shared" si="0"/>
        <v>0</v>
      </c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>
        <f t="shared" si="0"/>
        <v>0</v>
      </c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0"/>
        <v>0</v>
      </c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15" t="s">
        <v>4</v>
      </c>
      <c r="J59" s="4">
        <v>10</v>
      </c>
      <c r="K59" s="4"/>
      <c r="L59" s="4"/>
      <c r="M59" s="4"/>
      <c r="N59" s="4">
        <v>10</v>
      </c>
      <c r="O59" s="4"/>
      <c r="P59" s="4"/>
      <c r="Q59" s="4">
        <v>20</v>
      </c>
      <c r="R59" s="8">
        <v>1</v>
      </c>
      <c r="S59" s="4">
        <f t="shared" si="2"/>
        <v>20</v>
      </c>
      <c r="T59" s="4">
        <f t="shared" si="0"/>
        <v>2.8571428571428572</v>
      </c>
    </row>
    <row r="60" spans="1:20" ht="16.5" x14ac:dyDescent="0.25">
      <c r="A60" s="11">
        <v>50</v>
      </c>
      <c r="B60" s="685" t="s">
        <v>271</v>
      </c>
      <c r="C60" s="685"/>
      <c r="D60" s="685"/>
      <c r="E60" s="685"/>
      <c r="F60" s="685"/>
      <c r="G60" s="685"/>
      <c r="H60" s="685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T61+T62+T63</f>
        <v>811</v>
      </c>
    </row>
    <row r="61" spans="1:20" ht="16.5" x14ac:dyDescent="0.25">
      <c r="A61" s="11">
        <v>51</v>
      </c>
      <c r="B61" s="674" t="s">
        <v>241</v>
      </c>
      <c r="C61" s="674"/>
      <c r="D61" s="674"/>
      <c r="E61" s="674"/>
      <c r="F61" s="674"/>
      <c r="G61" s="674"/>
      <c r="H61" s="674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674" t="s">
        <v>266</v>
      </c>
      <c r="C62" s="674"/>
      <c r="D62" s="674"/>
      <c r="E62" s="674"/>
      <c r="F62" s="674"/>
      <c r="G62" s="674"/>
      <c r="H62" s="674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>S62</f>
        <v>500</v>
      </c>
    </row>
    <row r="63" spans="1:20" ht="16.5" x14ac:dyDescent="0.25">
      <c r="A63" s="11">
        <v>53</v>
      </c>
      <c r="B63" s="674" t="s">
        <v>272</v>
      </c>
      <c r="C63" s="674"/>
      <c r="D63" s="674"/>
      <c r="E63" s="674"/>
      <c r="F63" s="674"/>
      <c r="G63" s="674"/>
      <c r="H63" s="674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130</v>
      </c>
      <c r="S63" s="4">
        <f>Q63*R63</f>
        <v>260</v>
      </c>
      <c r="T63" s="4">
        <f>S63</f>
        <v>260</v>
      </c>
    </row>
    <row r="64" spans="1:20" ht="16.5" x14ac:dyDescent="0.25">
      <c r="A64" s="11">
        <v>54</v>
      </c>
      <c r="B64" s="674"/>
      <c r="C64" s="674"/>
      <c r="D64" s="674"/>
      <c r="E64" s="674"/>
      <c r="F64" s="674"/>
      <c r="G64" s="674"/>
      <c r="H64" s="674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10"/>
      <c r="S64" s="4">
        <f>Q64*R64</f>
        <v>0</v>
      </c>
      <c r="T64" s="4"/>
    </row>
    <row r="65" spans="1:20" ht="16.5" x14ac:dyDescent="0.25">
      <c r="A65" s="11">
        <v>55</v>
      </c>
      <c r="B65" s="674"/>
      <c r="C65" s="674"/>
      <c r="D65" s="674"/>
      <c r="E65" s="674"/>
      <c r="F65" s="674"/>
      <c r="G65" s="674"/>
      <c r="H65" s="674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x14ac:dyDescent="0.25">
      <c r="R66" s="1" t="s">
        <v>352</v>
      </c>
      <c r="T66" s="59">
        <f>T41+T21+T17+T11</f>
        <v>138.82091428571431</v>
      </c>
    </row>
    <row r="67" spans="1:20" x14ac:dyDescent="0.25">
      <c r="R67" s="1" t="s">
        <v>353</v>
      </c>
      <c r="T67" s="1">
        <f>T60</f>
        <v>811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9:H49"/>
    <mergeCell ref="B39:H39"/>
    <mergeCell ref="B40:H40"/>
    <mergeCell ref="B41:H41"/>
    <mergeCell ref="B42:H42"/>
    <mergeCell ref="B43:H43"/>
    <mergeCell ref="B44:H44"/>
    <mergeCell ref="B45:H45"/>
    <mergeCell ref="B46:H46"/>
    <mergeCell ref="B47:H47"/>
    <mergeCell ref="B48:H48"/>
    <mergeCell ref="B38:H38"/>
    <mergeCell ref="B27:H27"/>
    <mergeCell ref="B28:H28"/>
    <mergeCell ref="B29:H29"/>
    <mergeCell ref="B30:H30"/>
    <mergeCell ref="B31:H31"/>
    <mergeCell ref="B32:H32"/>
    <mergeCell ref="B33:H33"/>
    <mergeCell ref="B34:H34"/>
    <mergeCell ref="B35:H35"/>
    <mergeCell ref="B36:H36"/>
    <mergeCell ref="B37:H37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A9:A10"/>
    <mergeCell ref="B9:H10"/>
    <mergeCell ref="I9:I10"/>
    <mergeCell ref="J9:Q9"/>
    <mergeCell ref="B22:H22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D4:E4"/>
    <mergeCell ref="F4:G4"/>
    <mergeCell ref="I4:J4"/>
    <mergeCell ref="K4:L4"/>
    <mergeCell ref="D8:E8"/>
    <mergeCell ref="F8:G8"/>
    <mergeCell ref="I8:J8"/>
    <mergeCell ref="K8:L8"/>
    <mergeCell ref="K7:L7"/>
    <mergeCell ref="K2:L2"/>
    <mergeCell ref="M2:N2"/>
    <mergeCell ref="O2:P2"/>
    <mergeCell ref="M3:N8"/>
    <mergeCell ref="O3:P8"/>
    <mergeCell ref="B65:H65"/>
    <mergeCell ref="T9:T10"/>
    <mergeCell ref="Q3:T8"/>
    <mergeCell ref="Q2:T2"/>
    <mergeCell ref="A1:T1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88"/>
  <sheetViews>
    <sheetView topLeftCell="A52" zoomScale="90" zoomScaleNormal="90" workbookViewId="0">
      <selection activeCell="R63" sqref="R63:R64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7" width="9.140625" style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2.7109375" style="1" customWidth="1"/>
    <col min="20" max="20" width="14.42578125" style="1" customWidth="1"/>
    <col min="21" max="16384" width="9.140625" style="1"/>
  </cols>
  <sheetData>
    <row r="1" spans="1:20" ht="35.1" customHeight="1" x14ac:dyDescent="0.25">
      <c r="A1" s="683" t="s">
        <v>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</row>
    <row r="2" spans="1:20" s="2" customFormat="1" ht="48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15</v>
      </c>
      <c r="B3" s="679"/>
      <c r="C3" s="679"/>
      <c r="D3" s="679" t="s">
        <v>107</v>
      </c>
      <c r="E3" s="679"/>
      <c r="F3" s="679" t="s">
        <v>107</v>
      </c>
      <c r="G3" s="679"/>
      <c r="H3" s="17">
        <v>1060</v>
      </c>
      <c r="I3" s="678" t="s">
        <v>108</v>
      </c>
      <c r="J3" s="678"/>
      <c r="K3" s="678" t="s">
        <v>109</v>
      </c>
      <c r="L3" s="678"/>
      <c r="M3" s="684" t="s">
        <v>110</v>
      </c>
      <c r="N3" s="684"/>
      <c r="O3" s="679" t="s">
        <v>107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 t="s">
        <v>111</v>
      </c>
      <c r="G4" s="679"/>
      <c r="H4" s="17">
        <v>580</v>
      </c>
      <c r="I4" s="678"/>
      <c r="J4" s="678"/>
      <c r="K4" s="678"/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/>
      <c r="G5" s="679"/>
      <c r="H5" s="17"/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/>
      <c r="G6" s="679"/>
      <c r="H6" s="17"/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/>
      <c r="G7" s="679"/>
      <c r="H7" s="17"/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16.5" x14ac:dyDescent="0.3">
      <c r="A8" s="679"/>
      <c r="B8" s="679"/>
      <c r="C8" s="679"/>
      <c r="D8" s="679"/>
      <c r="E8" s="679"/>
      <c r="F8" s="679"/>
      <c r="G8" s="679"/>
      <c r="H8" s="17"/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77.2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customHeight="1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4" t="s">
        <v>267</v>
      </c>
      <c r="J12" s="4">
        <v>30</v>
      </c>
      <c r="K12" s="4">
        <v>25</v>
      </c>
      <c r="L12" s="4">
        <v>20</v>
      </c>
      <c r="M12" s="4">
        <v>20</v>
      </c>
      <c r="N12" s="4">
        <v>15</v>
      </c>
      <c r="O12" s="4">
        <v>10</v>
      </c>
      <c r="P12" s="4">
        <v>10</v>
      </c>
      <c r="Q12" s="4">
        <f>SUM(J12:P12)</f>
        <v>130</v>
      </c>
      <c r="R12" s="4"/>
      <c r="S12" s="4">
        <v>130</v>
      </c>
      <c r="T12" s="4">
        <f>S12/7</f>
        <v>18.571428571428573</v>
      </c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/>
      <c r="T13" s="4">
        <f>S13/7</f>
        <v>0</v>
      </c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4" t="s">
        <v>267</v>
      </c>
      <c r="J14" s="4">
        <v>80</v>
      </c>
      <c r="K14" s="4">
        <v>80</v>
      </c>
      <c r="L14" s="4">
        <v>80</v>
      </c>
      <c r="M14" s="4">
        <v>80</v>
      </c>
      <c r="N14" s="4"/>
      <c r="O14" s="4"/>
      <c r="P14" s="4"/>
      <c r="Q14" s="4">
        <v>320</v>
      </c>
      <c r="R14" s="4"/>
      <c r="S14" s="4">
        <v>320</v>
      </c>
      <c r="T14" s="4">
        <f>M14</f>
        <v>80</v>
      </c>
    </row>
    <row r="15" spans="1:20" ht="16.5" x14ac:dyDescent="0.25">
      <c r="A15" s="11">
        <v>5</v>
      </c>
      <c r="B15" s="674" t="s">
        <v>95</v>
      </c>
      <c r="C15" s="674"/>
      <c r="D15" s="674"/>
      <c r="E15" s="674"/>
      <c r="F15" s="674"/>
      <c r="G15" s="674"/>
      <c r="H15" s="674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f>S15/7</f>
        <v>0</v>
      </c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0" ht="16.5" customHeight="1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4" t="s">
        <v>267</v>
      </c>
      <c r="J18" s="4">
        <v>18</v>
      </c>
      <c r="K18" s="4">
        <v>18</v>
      </c>
      <c r="L18" s="4">
        <v>18</v>
      </c>
      <c r="M18" s="4">
        <v>18</v>
      </c>
      <c r="N18" s="4">
        <v>18</v>
      </c>
      <c r="O18" s="4">
        <v>18</v>
      </c>
      <c r="P18" s="4">
        <v>18</v>
      </c>
      <c r="Q18" s="4">
        <f>SUM(J18:P18)</f>
        <v>126</v>
      </c>
      <c r="R18" s="4"/>
      <c r="S18" s="4">
        <f>Q18</f>
        <v>126</v>
      </c>
      <c r="T18" s="4">
        <f>S18/7</f>
        <v>18</v>
      </c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4" t="s">
        <v>267</v>
      </c>
      <c r="J19" s="4">
        <v>10</v>
      </c>
      <c r="K19" s="4">
        <v>10</v>
      </c>
      <c r="L19" s="4">
        <v>10</v>
      </c>
      <c r="M19" s="4">
        <v>10</v>
      </c>
      <c r="N19" s="4">
        <v>10</v>
      </c>
      <c r="O19" s="4">
        <v>10</v>
      </c>
      <c r="P19" s="4">
        <v>10</v>
      </c>
      <c r="Q19" s="4">
        <f>SUM(J19:P19)</f>
        <v>70</v>
      </c>
      <c r="R19" s="4"/>
      <c r="S19" s="4">
        <f>Q19</f>
        <v>70</v>
      </c>
      <c r="T19" s="4">
        <f t="shared" ref="T19:T59" si="0">S19/7</f>
        <v>10</v>
      </c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4" t="s">
        <v>267</v>
      </c>
      <c r="J20" s="4">
        <v>5</v>
      </c>
      <c r="K20" s="4">
        <v>5</v>
      </c>
      <c r="L20" s="4">
        <v>55</v>
      </c>
      <c r="M20" s="4">
        <v>5</v>
      </c>
      <c r="N20" s="4">
        <v>5</v>
      </c>
      <c r="O20" s="4">
        <v>5</v>
      </c>
      <c r="P20" s="4">
        <v>5</v>
      </c>
      <c r="Q20" s="4">
        <v>35</v>
      </c>
      <c r="R20" s="4"/>
      <c r="S20" s="4">
        <f>Q20</f>
        <v>35</v>
      </c>
      <c r="T20" s="4">
        <f t="shared" si="0"/>
        <v>5</v>
      </c>
    </row>
    <row r="21" spans="1:20" ht="16.5" customHeight="1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4">
        <f t="shared" si="0"/>
        <v>0</v>
      </c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15" t="s">
        <v>4</v>
      </c>
      <c r="J22" s="4"/>
      <c r="K22" s="4"/>
      <c r="L22" s="4"/>
      <c r="M22" s="4"/>
      <c r="N22" s="4"/>
      <c r="O22" s="4"/>
      <c r="P22" s="4"/>
      <c r="Q22" s="4"/>
      <c r="R22" s="8">
        <v>7</v>
      </c>
      <c r="S22" s="4">
        <f>Q22*R22</f>
        <v>0</v>
      </c>
      <c r="T22" s="4">
        <f t="shared" si="0"/>
        <v>0</v>
      </c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4">
        <f t="shared" si="0"/>
        <v>0.7142857142857143</v>
      </c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1"/>
        <v>8.4</v>
      </c>
      <c r="T24" s="4">
        <f t="shared" si="0"/>
        <v>1.2</v>
      </c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15" t="s">
        <v>4</v>
      </c>
      <c r="J25" s="4"/>
      <c r="K25" s="4"/>
      <c r="L25" s="4"/>
      <c r="M25" s="4"/>
      <c r="N25" s="4"/>
      <c r="O25" s="4"/>
      <c r="P25" s="4"/>
      <c r="Q25" s="4"/>
      <c r="R25" s="8">
        <v>8</v>
      </c>
      <c r="S25" s="4">
        <f t="shared" si="1"/>
        <v>0</v>
      </c>
      <c r="T25" s="4">
        <f t="shared" si="0"/>
        <v>0</v>
      </c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15" t="s">
        <v>4</v>
      </c>
      <c r="J26" s="4">
        <v>2</v>
      </c>
      <c r="K26" s="4">
        <v>2</v>
      </c>
      <c r="L26" s="4">
        <v>2</v>
      </c>
      <c r="M26" s="4">
        <v>2</v>
      </c>
      <c r="N26" s="4">
        <v>2</v>
      </c>
      <c r="O26" s="4">
        <v>2</v>
      </c>
      <c r="P26" s="4">
        <v>2</v>
      </c>
      <c r="Q26" s="4">
        <v>14</v>
      </c>
      <c r="R26" s="8">
        <v>0.7</v>
      </c>
      <c r="S26" s="4">
        <f t="shared" si="1"/>
        <v>9.7999999999999989</v>
      </c>
      <c r="T26" s="4">
        <f t="shared" si="0"/>
        <v>1.4</v>
      </c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15" t="s">
        <v>4</v>
      </c>
      <c r="J27" s="4">
        <v>6</v>
      </c>
      <c r="K27" s="4">
        <v>6</v>
      </c>
      <c r="L27" s="4">
        <v>6</v>
      </c>
      <c r="M27" s="4">
        <v>6</v>
      </c>
      <c r="N27" s="4">
        <v>6</v>
      </c>
      <c r="O27" s="4">
        <v>6</v>
      </c>
      <c r="P27" s="4">
        <v>6</v>
      </c>
      <c r="Q27" s="4">
        <v>42</v>
      </c>
      <c r="R27" s="8">
        <v>1.9</v>
      </c>
      <c r="S27" s="4">
        <f t="shared" si="1"/>
        <v>79.8</v>
      </c>
      <c r="T27" s="4">
        <f t="shared" si="0"/>
        <v>11.4</v>
      </c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>
        <f t="shared" si="0"/>
        <v>0</v>
      </c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15" t="s">
        <v>4</v>
      </c>
      <c r="J29" s="4">
        <v>2</v>
      </c>
      <c r="K29" s="4"/>
      <c r="L29" s="4"/>
      <c r="M29" s="4"/>
      <c r="N29" s="4"/>
      <c r="O29" s="4"/>
      <c r="P29" s="4"/>
      <c r="Q29" s="4">
        <v>2</v>
      </c>
      <c r="R29" s="8">
        <v>1.5</v>
      </c>
      <c r="S29" s="4">
        <f t="shared" si="1"/>
        <v>3</v>
      </c>
      <c r="T29" s="4">
        <f t="shared" si="0"/>
        <v>0.42857142857142855</v>
      </c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1"/>
        <v>0</v>
      </c>
      <c r="T30" s="4">
        <f t="shared" si="0"/>
        <v>0</v>
      </c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15" t="s">
        <v>4</v>
      </c>
      <c r="J31" s="4">
        <v>1</v>
      </c>
      <c r="K31" s="4"/>
      <c r="L31" s="4"/>
      <c r="M31" s="4"/>
      <c r="N31" s="4">
        <v>1</v>
      </c>
      <c r="O31" s="4"/>
      <c r="P31" s="4"/>
      <c r="Q31" s="4">
        <v>2</v>
      </c>
      <c r="R31" s="8">
        <v>1</v>
      </c>
      <c r="S31" s="4">
        <f t="shared" si="1"/>
        <v>2</v>
      </c>
      <c r="T31" s="4">
        <f t="shared" si="0"/>
        <v>0.2857142857142857</v>
      </c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1"/>
        <v>0</v>
      </c>
      <c r="T32" s="4">
        <f t="shared" si="0"/>
        <v>0</v>
      </c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15" t="s">
        <v>4</v>
      </c>
      <c r="J33" s="4">
        <v>1</v>
      </c>
      <c r="K33" s="4"/>
      <c r="L33" s="4"/>
      <c r="M33" s="4"/>
      <c r="N33" s="4"/>
      <c r="O33" s="4"/>
      <c r="P33" s="4"/>
      <c r="Q33" s="4">
        <v>1</v>
      </c>
      <c r="R33" s="8">
        <v>10</v>
      </c>
      <c r="S33" s="4">
        <f t="shared" si="1"/>
        <v>10</v>
      </c>
      <c r="T33" s="4">
        <f t="shared" si="0"/>
        <v>1.4285714285714286</v>
      </c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0"/>
        <v>0</v>
      </c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15" t="s">
        <v>4</v>
      </c>
      <c r="J35" s="4"/>
      <c r="K35" s="4"/>
      <c r="L35" s="4"/>
      <c r="M35" s="4"/>
      <c r="N35" s="4"/>
      <c r="O35" s="4"/>
      <c r="P35" s="4"/>
      <c r="Q35" s="4"/>
      <c r="R35" s="9">
        <v>40</v>
      </c>
      <c r="S35" s="4">
        <f t="shared" si="1"/>
        <v>0</v>
      </c>
      <c r="T35" s="4">
        <f t="shared" si="0"/>
        <v>0</v>
      </c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15" t="s">
        <v>4</v>
      </c>
      <c r="J36" s="4"/>
      <c r="K36" s="4"/>
      <c r="L36" s="4"/>
      <c r="M36" s="4"/>
      <c r="N36" s="4"/>
      <c r="O36" s="4"/>
      <c r="P36" s="4"/>
      <c r="Q36" s="4"/>
      <c r="R36" s="8">
        <v>2.5</v>
      </c>
      <c r="S36" s="4">
        <f t="shared" si="1"/>
        <v>0</v>
      </c>
      <c r="T36" s="4">
        <f t="shared" si="0"/>
        <v>0</v>
      </c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0"/>
        <v>0</v>
      </c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15" t="s">
        <v>4</v>
      </c>
      <c r="J38" s="4"/>
      <c r="K38" s="4"/>
      <c r="L38" s="4"/>
      <c r="M38" s="4"/>
      <c r="N38" s="4"/>
      <c r="O38" s="4"/>
      <c r="P38" s="4"/>
      <c r="Q38" s="4"/>
      <c r="R38" s="8">
        <v>2.5</v>
      </c>
      <c r="S38" s="4">
        <f t="shared" si="1"/>
        <v>0</v>
      </c>
      <c r="T38" s="4">
        <f t="shared" si="0"/>
        <v>0</v>
      </c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15" t="s">
        <v>4</v>
      </c>
      <c r="J39" s="4"/>
      <c r="K39" s="4"/>
      <c r="L39" s="4"/>
      <c r="M39" s="4"/>
      <c r="N39" s="4"/>
      <c r="O39" s="4"/>
      <c r="P39" s="4"/>
      <c r="Q39" s="4"/>
      <c r="R39" s="9">
        <v>70</v>
      </c>
      <c r="S39" s="4">
        <f t="shared" si="1"/>
        <v>0</v>
      </c>
      <c r="T39" s="4">
        <f t="shared" si="0"/>
        <v>0</v>
      </c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0"/>
        <v>0</v>
      </c>
    </row>
    <row r="41" spans="1:20" ht="16.5" customHeight="1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4">
        <f t="shared" si="0"/>
        <v>0</v>
      </c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15" t="s">
        <v>4</v>
      </c>
      <c r="J42" s="4">
        <v>4</v>
      </c>
      <c r="K42" s="4">
        <v>4</v>
      </c>
      <c r="L42" s="4">
        <v>4</v>
      </c>
      <c r="M42" s="4">
        <v>4</v>
      </c>
      <c r="N42" s="4">
        <v>4</v>
      </c>
      <c r="O42" s="4">
        <v>4</v>
      </c>
      <c r="P42" s="4">
        <v>4</v>
      </c>
      <c r="Q42" s="4">
        <v>28</v>
      </c>
      <c r="R42" s="8">
        <v>0.1</v>
      </c>
      <c r="S42" s="4">
        <f>Q42*R42</f>
        <v>2.8000000000000003</v>
      </c>
      <c r="T42" s="4">
        <f t="shared" si="0"/>
        <v>0.4</v>
      </c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15" t="s">
        <v>4</v>
      </c>
      <c r="J43" s="4">
        <v>3</v>
      </c>
      <c r="K43" s="4">
        <v>1</v>
      </c>
      <c r="L43" s="4"/>
      <c r="M43" s="4"/>
      <c r="N43" s="4"/>
      <c r="O43" s="4"/>
      <c r="P43" s="4"/>
      <c r="Q43" s="4">
        <f>SUM(J43:P43)</f>
        <v>4</v>
      </c>
      <c r="R43" s="8">
        <v>1.9</v>
      </c>
      <c r="S43" s="4">
        <f t="shared" ref="S43:S59" si="2">Q43*R43</f>
        <v>7.6</v>
      </c>
      <c r="T43" s="4">
        <f t="shared" si="0"/>
        <v>1.0857142857142856</v>
      </c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15" t="s">
        <v>4</v>
      </c>
      <c r="J44" s="4">
        <v>2</v>
      </c>
      <c r="K44" s="4"/>
      <c r="L44" s="4"/>
      <c r="M44" s="4"/>
      <c r="N44" s="4"/>
      <c r="O44" s="4"/>
      <c r="P44" s="4"/>
      <c r="Q44" s="4">
        <v>2</v>
      </c>
      <c r="R44" s="8">
        <v>6</v>
      </c>
      <c r="S44" s="4">
        <f t="shared" si="2"/>
        <v>12</v>
      </c>
      <c r="T44" s="4">
        <f t="shared" si="0"/>
        <v>1.7142857142857142</v>
      </c>
    </row>
    <row r="45" spans="1:20" ht="16.5" x14ac:dyDescent="0.25">
      <c r="A45" s="11">
        <v>35</v>
      </c>
      <c r="B45" s="674" t="s">
        <v>64</v>
      </c>
      <c r="C45" s="674"/>
      <c r="D45" s="674"/>
      <c r="E45" s="674"/>
      <c r="F45" s="674"/>
      <c r="G45" s="674"/>
      <c r="H45" s="674"/>
      <c r="I45" s="15" t="s">
        <v>4</v>
      </c>
      <c r="J45" s="4">
        <v>2</v>
      </c>
      <c r="K45" s="4"/>
      <c r="L45" s="4"/>
      <c r="M45" s="4"/>
      <c r="N45" s="4"/>
      <c r="O45" s="4"/>
      <c r="P45" s="4"/>
      <c r="Q45" s="4">
        <v>2</v>
      </c>
      <c r="R45" s="8">
        <v>0.5</v>
      </c>
      <c r="S45" s="4">
        <f t="shared" si="2"/>
        <v>1</v>
      </c>
      <c r="T45" s="4">
        <f t="shared" si="0"/>
        <v>0.14285714285714285</v>
      </c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15" t="s">
        <v>4</v>
      </c>
      <c r="J46" s="4">
        <v>1</v>
      </c>
      <c r="K46" s="4">
        <v>1</v>
      </c>
      <c r="L46" s="4"/>
      <c r="M46" s="4"/>
      <c r="N46" s="4"/>
      <c r="O46" s="4"/>
      <c r="P46" s="4"/>
      <c r="Q46" s="4">
        <v>2</v>
      </c>
      <c r="R46" s="8">
        <v>2</v>
      </c>
      <c r="S46" s="4">
        <f t="shared" si="2"/>
        <v>4</v>
      </c>
      <c r="T46" s="4">
        <f t="shared" si="0"/>
        <v>0.5714285714285714</v>
      </c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15" t="s">
        <v>4</v>
      </c>
      <c r="J47" s="4"/>
      <c r="K47" s="4"/>
      <c r="L47" s="4"/>
      <c r="M47" s="4"/>
      <c r="N47" s="4"/>
      <c r="O47" s="4"/>
      <c r="P47" s="4"/>
      <c r="Q47" s="4"/>
      <c r="R47" s="8">
        <v>0.8</v>
      </c>
      <c r="S47" s="4">
        <f t="shared" si="2"/>
        <v>0</v>
      </c>
      <c r="T47" s="4">
        <f t="shared" si="0"/>
        <v>0</v>
      </c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>
        <f t="shared" si="0"/>
        <v>0</v>
      </c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15" t="s">
        <v>4</v>
      </c>
      <c r="J49" s="4">
        <v>2</v>
      </c>
      <c r="K49" s="4"/>
      <c r="L49" s="4"/>
      <c r="M49" s="4"/>
      <c r="N49" s="4"/>
      <c r="O49" s="4"/>
      <c r="P49" s="4"/>
      <c r="Q49" s="4">
        <v>2</v>
      </c>
      <c r="R49" s="8">
        <v>0.3</v>
      </c>
      <c r="S49" s="4">
        <f t="shared" si="2"/>
        <v>0.6</v>
      </c>
      <c r="T49" s="4">
        <f t="shared" si="0"/>
        <v>8.5714285714285715E-2</v>
      </c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15" t="s">
        <v>4</v>
      </c>
      <c r="J50" s="4">
        <v>1</v>
      </c>
      <c r="K50" s="4">
        <v>1</v>
      </c>
      <c r="L50" s="4"/>
      <c r="M50" s="4"/>
      <c r="N50" s="4"/>
      <c r="O50" s="4"/>
      <c r="P50" s="4"/>
      <c r="Q50" s="4">
        <v>2</v>
      </c>
      <c r="R50" s="8">
        <v>1.5</v>
      </c>
      <c r="S50" s="4">
        <f t="shared" si="2"/>
        <v>3</v>
      </c>
      <c r="T50" s="4">
        <f t="shared" si="0"/>
        <v>0.42857142857142855</v>
      </c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15" t="s">
        <v>4</v>
      </c>
      <c r="J51" s="4">
        <v>500</v>
      </c>
      <c r="K51" s="4"/>
      <c r="L51" s="4"/>
      <c r="M51" s="4"/>
      <c r="N51" s="4">
        <v>500</v>
      </c>
      <c r="O51" s="4"/>
      <c r="P51" s="4"/>
      <c r="Q51" s="4">
        <f>SUM(J51:P51)</f>
        <v>1000</v>
      </c>
      <c r="R51" s="8">
        <f>5.8/500</f>
        <v>1.1599999999999999E-2</v>
      </c>
      <c r="S51" s="4">
        <f t="shared" si="2"/>
        <v>11.6</v>
      </c>
      <c r="T51" s="4">
        <f t="shared" si="0"/>
        <v>1.657142857142857</v>
      </c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0"/>
        <v>0</v>
      </c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15" t="s">
        <v>4</v>
      </c>
      <c r="J53" s="4">
        <v>300</v>
      </c>
      <c r="K53" s="4">
        <v>50</v>
      </c>
      <c r="L53" s="4">
        <v>50</v>
      </c>
      <c r="M53" s="4">
        <v>50</v>
      </c>
      <c r="N53" s="4">
        <v>50</v>
      </c>
      <c r="O53" s="4">
        <v>50</v>
      </c>
      <c r="P53" s="4">
        <v>50</v>
      </c>
      <c r="Q53" s="4">
        <v>600</v>
      </c>
      <c r="R53" s="8">
        <v>0.1</v>
      </c>
      <c r="S53" s="4">
        <f t="shared" si="2"/>
        <v>60</v>
      </c>
      <c r="T53" s="4">
        <f t="shared" si="0"/>
        <v>8.5714285714285712</v>
      </c>
    </row>
    <row r="54" spans="1:20" ht="16.5" x14ac:dyDescent="0.25">
      <c r="A54" s="11">
        <v>44</v>
      </c>
      <c r="B54" s="674" t="s">
        <v>73</v>
      </c>
      <c r="C54" s="674"/>
      <c r="D54" s="674"/>
      <c r="E54" s="674"/>
      <c r="F54" s="674"/>
      <c r="G54" s="674"/>
      <c r="H54" s="674"/>
      <c r="I54" s="15" t="s">
        <v>4</v>
      </c>
      <c r="J54" s="4"/>
      <c r="K54" s="4"/>
      <c r="L54" s="4"/>
      <c r="M54" s="4"/>
      <c r="N54" s="4"/>
      <c r="O54" s="4"/>
      <c r="P54" s="4"/>
      <c r="Q54" s="4"/>
      <c r="R54" s="9">
        <v>1</v>
      </c>
      <c r="S54" s="4">
        <f t="shared" si="2"/>
        <v>0</v>
      </c>
      <c r="T54" s="4">
        <f t="shared" si="0"/>
        <v>0</v>
      </c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15" t="s">
        <v>4</v>
      </c>
      <c r="J55" s="4">
        <v>10</v>
      </c>
      <c r="K55" s="4"/>
      <c r="L55" s="4">
        <v>5</v>
      </c>
      <c r="M55" s="4"/>
      <c r="N55" s="4">
        <v>5</v>
      </c>
      <c r="O55" s="4"/>
      <c r="P55" s="4"/>
      <c r="Q55" s="4">
        <v>20</v>
      </c>
      <c r="R55" s="8">
        <v>3</v>
      </c>
      <c r="S55" s="4">
        <f t="shared" si="2"/>
        <v>60</v>
      </c>
      <c r="T55" s="4">
        <f t="shared" si="0"/>
        <v>8.5714285714285712</v>
      </c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15" t="s">
        <v>4</v>
      </c>
      <c r="J56" s="4">
        <v>2</v>
      </c>
      <c r="K56" s="4"/>
      <c r="L56" s="4"/>
      <c r="M56" s="4"/>
      <c r="N56" s="4"/>
      <c r="O56" s="4"/>
      <c r="P56" s="4"/>
      <c r="Q56" s="4">
        <v>2</v>
      </c>
      <c r="R56" s="8">
        <v>2.5</v>
      </c>
      <c r="S56" s="4">
        <f t="shared" si="2"/>
        <v>5</v>
      </c>
      <c r="T56" s="4">
        <f t="shared" si="0"/>
        <v>0.7142857142857143</v>
      </c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15" t="s">
        <v>4</v>
      </c>
      <c r="J57" s="4">
        <v>2</v>
      </c>
      <c r="K57" s="4"/>
      <c r="L57" s="4"/>
      <c r="M57" s="4"/>
      <c r="N57" s="4"/>
      <c r="O57" s="4"/>
      <c r="P57" s="4"/>
      <c r="Q57" s="4">
        <v>2</v>
      </c>
      <c r="R57" s="8">
        <v>9</v>
      </c>
      <c r="S57" s="4">
        <f t="shared" si="2"/>
        <v>18</v>
      </c>
      <c r="T57" s="4">
        <f t="shared" si="0"/>
        <v>2.5714285714285716</v>
      </c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0"/>
        <v>0</v>
      </c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15" t="s">
        <v>4</v>
      </c>
      <c r="J59" s="4"/>
      <c r="K59" s="4"/>
      <c r="L59" s="4"/>
      <c r="M59" s="4"/>
      <c r="N59" s="4"/>
      <c r="O59" s="4"/>
      <c r="P59" s="4"/>
      <c r="Q59" s="4"/>
      <c r="R59" s="8">
        <v>1</v>
      </c>
      <c r="S59" s="4">
        <f t="shared" si="2"/>
        <v>0</v>
      </c>
      <c r="T59" s="4">
        <f t="shared" si="0"/>
        <v>0</v>
      </c>
    </row>
    <row r="60" spans="1:20" ht="16.5" x14ac:dyDescent="0.25">
      <c r="A60" s="11">
        <v>50</v>
      </c>
      <c r="B60" s="685" t="s">
        <v>271</v>
      </c>
      <c r="C60" s="685"/>
      <c r="D60" s="685"/>
      <c r="E60" s="685"/>
      <c r="F60" s="685"/>
      <c r="G60" s="685"/>
      <c r="H60" s="685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</row>
    <row r="61" spans="1:20" ht="16.5" x14ac:dyDescent="0.25">
      <c r="A61" s="11">
        <v>51</v>
      </c>
      <c r="B61" s="674" t="s">
        <v>241</v>
      </c>
      <c r="C61" s="674"/>
      <c r="D61" s="674"/>
      <c r="E61" s="674"/>
      <c r="F61" s="674"/>
      <c r="G61" s="674"/>
      <c r="H61" s="674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674" t="s">
        <v>266</v>
      </c>
      <c r="C62" s="674"/>
      <c r="D62" s="674"/>
      <c r="E62" s="674"/>
      <c r="F62" s="674"/>
      <c r="G62" s="674"/>
      <c r="H62" s="674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500</v>
      </c>
      <c r="S62" s="4">
        <f>Q62*R62</f>
        <v>500</v>
      </c>
      <c r="T62" s="4">
        <f>S62</f>
        <v>500</v>
      </c>
    </row>
    <row r="63" spans="1:20" ht="16.5" x14ac:dyDescent="0.25">
      <c r="A63" s="11">
        <v>53</v>
      </c>
      <c r="B63" s="674" t="s">
        <v>274</v>
      </c>
      <c r="C63" s="674"/>
      <c r="D63" s="674"/>
      <c r="E63" s="674"/>
      <c r="F63" s="674"/>
      <c r="G63" s="674"/>
      <c r="H63" s="674"/>
      <c r="I63" s="24" t="s">
        <v>267</v>
      </c>
      <c r="J63" s="4"/>
      <c r="K63" s="4"/>
      <c r="L63" s="4"/>
      <c r="M63" s="4"/>
      <c r="N63" s="4"/>
      <c r="O63" s="4"/>
      <c r="P63" s="4"/>
      <c r="Q63" s="4">
        <v>1</v>
      </c>
      <c r="R63" s="10">
        <v>50</v>
      </c>
      <c r="S63" s="4">
        <f>Q63*R63</f>
        <v>50</v>
      </c>
      <c r="T63" s="4">
        <f>S63</f>
        <v>50</v>
      </c>
    </row>
    <row r="64" spans="1:20" ht="16.5" x14ac:dyDescent="0.25">
      <c r="A64" s="11">
        <v>54</v>
      </c>
      <c r="B64" s="674" t="s">
        <v>275</v>
      </c>
      <c r="C64" s="674"/>
      <c r="D64" s="674"/>
      <c r="E64" s="674"/>
      <c r="F64" s="674"/>
      <c r="G64" s="674"/>
      <c r="H64" s="674"/>
      <c r="I64" s="24" t="s">
        <v>267</v>
      </c>
      <c r="J64" s="4"/>
      <c r="K64" s="4"/>
      <c r="L64" s="4"/>
      <c r="M64" s="4"/>
      <c r="N64" s="4"/>
      <c r="O64" s="4"/>
      <c r="P64" s="4"/>
      <c r="Q64" s="4">
        <v>1</v>
      </c>
      <c r="R64" s="10">
        <v>1000</v>
      </c>
      <c r="S64" s="4">
        <f>Q64*R64</f>
        <v>1000</v>
      </c>
      <c r="T64" s="4">
        <f>S64</f>
        <v>1000</v>
      </c>
    </row>
    <row r="65" spans="1:20" ht="16.5" x14ac:dyDescent="0.25">
      <c r="A65" s="11">
        <v>55</v>
      </c>
      <c r="B65" s="674"/>
      <c r="C65" s="674"/>
      <c r="D65" s="674"/>
      <c r="E65" s="674"/>
      <c r="F65" s="674"/>
      <c r="G65" s="674"/>
      <c r="H65" s="674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</row>
    <row r="66" spans="1:20" ht="16.5" x14ac:dyDescent="0.25">
      <c r="A66" s="11">
        <v>56</v>
      </c>
      <c r="B66" s="685" t="s">
        <v>245</v>
      </c>
      <c r="C66" s="685"/>
      <c r="D66" s="685"/>
      <c r="E66" s="685"/>
      <c r="F66" s="685"/>
      <c r="G66" s="685"/>
      <c r="H66" s="685"/>
      <c r="I66" s="25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</row>
    <row r="67" spans="1:20" ht="16.5" x14ac:dyDescent="0.25">
      <c r="A67" s="11">
        <v>57</v>
      </c>
      <c r="B67" s="674" t="s">
        <v>246</v>
      </c>
      <c r="C67" s="674"/>
      <c r="D67" s="674"/>
      <c r="E67" s="674"/>
      <c r="F67" s="674"/>
      <c r="G67" s="674"/>
      <c r="H67" s="674"/>
      <c r="I67" s="15" t="s">
        <v>4</v>
      </c>
      <c r="J67" s="4"/>
      <c r="K67" s="4"/>
      <c r="L67" s="4"/>
      <c r="M67" s="4"/>
      <c r="N67" s="4"/>
      <c r="O67" s="4"/>
      <c r="P67" s="4"/>
      <c r="Q67" s="4"/>
      <c r="R67" s="26">
        <v>120</v>
      </c>
      <c r="S67" s="4">
        <f>Q67*R67</f>
        <v>0</v>
      </c>
      <c r="T67" s="4"/>
    </row>
    <row r="68" spans="1:20" ht="16.5" x14ac:dyDescent="0.25">
      <c r="A68" s="11">
        <v>58</v>
      </c>
      <c r="B68" s="674" t="s">
        <v>247</v>
      </c>
      <c r="C68" s="674"/>
      <c r="D68" s="674"/>
      <c r="E68" s="674"/>
      <c r="F68" s="674"/>
      <c r="G68" s="674"/>
      <c r="H68" s="674"/>
      <c r="I68" s="15" t="s">
        <v>4</v>
      </c>
      <c r="J68" s="4"/>
      <c r="K68" s="4"/>
      <c r="L68" s="4"/>
      <c r="M68" s="4"/>
      <c r="N68" s="4"/>
      <c r="O68" s="4"/>
      <c r="P68" s="4"/>
      <c r="Q68" s="4"/>
      <c r="R68" s="26">
        <v>130</v>
      </c>
      <c r="S68" s="4">
        <f t="shared" ref="S68:S74" si="3">Q68*R68</f>
        <v>0</v>
      </c>
      <c r="T68" s="4"/>
    </row>
    <row r="69" spans="1:20" ht="16.5" x14ac:dyDescent="0.25">
      <c r="A69" s="11">
        <v>59</v>
      </c>
      <c r="B69" s="674" t="s">
        <v>248</v>
      </c>
      <c r="C69" s="674"/>
      <c r="D69" s="674"/>
      <c r="E69" s="674"/>
      <c r="F69" s="674"/>
      <c r="G69" s="674"/>
      <c r="H69" s="674"/>
      <c r="I69" s="15" t="s">
        <v>4</v>
      </c>
      <c r="J69" s="4"/>
      <c r="K69" s="4"/>
      <c r="L69" s="4"/>
      <c r="M69" s="4"/>
      <c r="N69" s="4"/>
      <c r="O69" s="4"/>
      <c r="P69" s="4"/>
      <c r="Q69" s="4"/>
      <c r="R69" s="26">
        <v>250</v>
      </c>
      <c r="S69" s="4">
        <f t="shared" si="3"/>
        <v>0</v>
      </c>
      <c r="T69" s="4"/>
    </row>
    <row r="70" spans="1:20" ht="16.5" x14ac:dyDescent="0.25">
      <c r="A70" s="11">
        <v>60</v>
      </c>
      <c r="B70" s="674" t="s">
        <v>249</v>
      </c>
      <c r="C70" s="674"/>
      <c r="D70" s="674"/>
      <c r="E70" s="674"/>
      <c r="F70" s="674"/>
      <c r="G70" s="674"/>
      <c r="H70" s="674"/>
      <c r="I70" s="15" t="s">
        <v>4</v>
      </c>
      <c r="J70" s="4"/>
      <c r="K70" s="4"/>
      <c r="L70" s="4"/>
      <c r="M70" s="4"/>
      <c r="N70" s="4"/>
      <c r="O70" s="4"/>
      <c r="P70" s="4"/>
      <c r="Q70" s="4"/>
      <c r="R70" s="26">
        <v>447</v>
      </c>
      <c r="S70" s="4">
        <f t="shared" si="3"/>
        <v>0</v>
      </c>
      <c r="T70" s="4"/>
    </row>
    <row r="71" spans="1:20" ht="16.5" x14ac:dyDescent="0.25">
      <c r="A71" s="11">
        <v>61</v>
      </c>
      <c r="B71" s="674" t="s">
        <v>250</v>
      </c>
      <c r="C71" s="674"/>
      <c r="D71" s="674"/>
      <c r="E71" s="674"/>
      <c r="F71" s="674"/>
      <c r="G71" s="674"/>
      <c r="H71" s="674"/>
      <c r="I71" s="15" t="s">
        <v>4</v>
      </c>
      <c r="J71" s="4"/>
      <c r="K71" s="4"/>
      <c r="L71" s="4"/>
      <c r="M71" s="4"/>
      <c r="N71" s="4"/>
      <c r="O71" s="4"/>
      <c r="P71" s="4"/>
      <c r="Q71" s="4"/>
      <c r="R71" s="26">
        <v>645</v>
      </c>
      <c r="S71" s="4">
        <f t="shared" si="3"/>
        <v>0</v>
      </c>
      <c r="T71" s="4"/>
    </row>
    <row r="72" spans="1:20" ht="16.5" x14ac:dyDescent="0.25">
      <c r="A72" s="11">
        <v>62</v>
      </c>
      <c r="B72" s="674" t="s">
        <v>251</v>
      </c>
      <c r="C72" s="674"/>
      <c r="D72" s="674"/>
      <c r="E72" s="674"/>
      <c r="F72" s="674"/>
      <c r="G72" s="674"/>
      <c r="H72" s="674"/>
      <c r="I72" s="15" t="s">
        <v>4</v>
      </c>
      <c r="J72" s="4"/>
      <c r="K72" s="4"/>
      <c r="L72" s="4"/>
      <c r="M72" s="4"/>
      <c r="N72" s="4"/>
      <c r="O72" s="4"/>
      <c r="P72" s="4"/>
      <c r="Q72" s="4"/>
      <c r="R72" s="26">
        <v>500</v>
      </c>
      <c r="S72" s="4">
        <f t="shared" si="3"/>
        <v>0</v>
      </c>
      <c r="T72" s="4"/>
    </row>
    <row r="73" spans="1:20" ht="16.5" x14ac:dyDescent="0.25">
      <c r="A73" s="11">
        <v>63</v>
      </c>
      <c r="B73" s="674" t="s">
        <v>252</v>
      </c>
      <c r="C73" s="674"/>
      <c r="D73" s="674"/>
      <c r="E73" s="674"/>
      <c r="F73" s="674"/>
      <c r="G73" s="674"/>
      <c r="H73" s="674"/>
      <c r="I73" s="15" t="s">
        <v>4</v>
      </c>
      <c r="J73" s="4"/>
      <c r="K73" s="4"/>
      <c r="L73" s="4"/>
      <c r="M73" s="4"/>
      <c r="N73" s="4"/>
      <c r="O73" s="4"/>
      <c r="P73" s="4"/>
      <c r="Q73" s="4"/>
      <c r="R73" s="26">
        <v>855</v>
      </c>
      <c r="S73" s="4">
        <f t="shared" si="3"/>
        <v>0</v>
      </c>
      <c r="T73" s="4"/>
    </row>
    <row r="74" spans="1:20" ht="16.5" x14ac:dyDescent="0.25">
      <c r="A74" s="11">
        <v>64</v>
      </c>
      <c r="B74" s="674" t="s">
        <v>253</v>
      </c>
      <c r="C74" s="674"/>
      <c r="D74" s="674"/>
      <c r="E74" s="674"/>
      <c r="F74" s="674"/>
      <c r="G74" s="674"/>
      <c r="H74" s="674"/>
      <c r="I74" s="15" t="s">
        <v>4</v>
      </c>
      <c r="J74" s="4"/>
      <c r="K74" s="4"/>
      <c r="L74" s="4"/>
      <c r="M74" s="4"/>
      <c r="N74" s="4"/>
      <c r="O74" s="4"/>
      <c r="P74" s="4"/>
      <c r="Q74" s="4"/>
      <c r="R74" s="26">
        <v>700</v>
      </c>
      <c r="S74" s="4">
        <f t="shared" si="3"/>
        <v>0</v>
      </c>
      <c r="T74" s="4"/>
    </row>
    <row r="75" spans="1:20" ht="16.5" x14ac:dyDescent="0.25">
      <c r="A75" s="11">
        <v>65</v>
      </c>
      <c r="B75" s="685" t="s">
        <v>254</v>
      </c>
      <c r="C75" s="685"/>
      <c r="D75" s="685"/>
      <c r="E75" s="685"/>
      <c r="F75" s="685"/>
      <c r="G75" s="685"/>
      <c r="H75" s="685"/>
      <c r="I75" s="25"/>
      <c r="J75" s="21"/>
      <c r="K75" s="21"/>
      <c r="L75" s="21"/>
      <c r="M75" s="21"/>
      <c r="N75" s="21"/>
      <c r="O75" s="21"/>
      <c r="P75" s="21"/>
      <c r="Q75" s="21"/>
      <c r="R75" s="27"/>
      <c r="S75" s="21"/>
      <c r="T75" s="21"/>
    </row>
    <row r="76" spans="1:20" ht="16.5" x14ac:dyDescent="0.25">
      <c r="A76" s="11">
        <v>66</v>
      </c>
      <c r="B76" s="674" t="s">
        <v>255</v>
      </c>
      <c r="C76" s="674"/>
      <c r="D76" s="674"/>
      <c r="E76" s="674"/>
      <c r="F76" s="674"/>
      <c r="G76" s="674"/>
      <c r="H76" s="674"/>
      <c r="I76" s="15" t="s">
        <v>4</v>
      </c>
      <c r="J76" s="4"/>
      <c r="K76" s="4"/>
      <c r="L76" s="4"/>
      <c r="M76" s="4"/>
      <c r="N76" s="4"/>
      <c r="O76" s="4"/>
      <c r="P76" s="4"/>
      <c r="Q76" s="4"/>
      <c r="R76" s="26">
        <v>1300</v>
      </c>
      <c r="S76" s="4">
        <f>Q76*R76</f>
        <v>0</v>
      </c>
      <c r="T76" s="4"/>
    </row>
    <row r="77" spans="1:20" ht="16.5" x14ac:dyDescent="0.25">
      <c r="A77" s="11">
        <v>67</v>
      </c>
      <c r="B77" s="674" t="s">
        <v>256</v>
      </c>
      <c r="C77" s="674"/>
      <c r="D77" s="674"/>
      <c r="E77" s="674"/>
      <c r="F77" s="674"/>
      <c r="G77" s="674"/>
      <c r="H77" s="674"/>
      <c r="I77" s="15" t="s">
        <v>4</v>
      </c>
      <c r="J77" s="4"/>
      <c r="K77" s="4"/>
      <c r="L77" s="4"/>
      <c r="M77" s="4"/>
      <c r="N77" s="4"/>
      <c r="O77" s="4"/>
      <c r="P77" s="4"/>
      <c r="Q77" s="4">
        <v>1</v>
      </c>
      <c r="R77" s="26">
        <v>140</v>
      </c>
      <c r="S77" s="4">
        <f t="shared" ref="S77:S88" si="4">Q77*R77</f>
        <v>140</v>
      </c>
      <c r="T77" s="4"/>
    </row>
    <row r="78" spans="1:20" ht="16.5" x14ac:dyDescent="0.25">
      <c r="A78" s="11">
        <v>68</v>
      </c>
      <c r="B78" s="674" t="s">
        <v>257</v>
      </c>
      <c r="C78" s="674"/>
      <c r="D78" s="674"/>
      <c r="E78" s="674"/>
      <c r="F78" s="674"/>
      <c r="G78" s="674"/>
      <c r="H78" s="674"/>
      <c r="I78" s="15" t="s">
        <v>4</v>
      </c>
      <c r="J78" s="4"/>
      <c r="K78" s="4"/>
      <c r="L78" s="4"/>
      <c r="M78" s="4"/>
      <c r="N78" s="4"/>
      <c r="O78" s="4"/>
      <c r="P78" s="4"/>
      <c r="Q78" s="4"/>
      <c r="R78" s="26">
        <v>55</v>
      </c>
      <c r="S78" s="4">
        <f t="shared" si="4"/>
        <v>0</v>
      </c>
      <c r="T78" s="4"/>
    </row>
    <row r="79" spans="1:20" ht="16.5" x14ac:dyDescent="0.25">
      <c r="A79" s="11">
        <v>69</v>
      </c>
      <c r="B79" s="674" t="s">
        <v>31</v>
      </c>
      <c r="C79" s="674"/>
      <c r="D79" s="674"/>
      <c r="E79" s="674"/>
      <c r="F79" s="674"/>
      <c r="G79" s="674"/>
      <c r="H79" s="674"/>
      <c r="I79" s="15" t="s">
        <v>4</v>
      </c>
      <c r="J79" s="4"/>
      <c r="K79" s="4"/>
      <c r="L79" s="4"/>
      <c r="M79" s="4"/>
      <c r="N79" s="4"/>
      <c r="O79" s="4"/>
      <c r="P79" s="4"/>
      <c r="Q79" s="4"/>
      <c r="R79" s="26">
        <v>50</v>
      </c>
      <c r="S79" s="4">
        <f t="shared" si="4"/>
        <v>0</v>
      </c>
      <c r="T79" s="4"/>
    </row>
    <row r="80" spans="1:20" ht="16.5" x14ac:dyDescent="0.25">
      <c r="A80" s="11">
        <v>70</v>
      </c>
      <c r="B80" s="674" t="s">
        <v>258</v>
      </c>
      <c r="C80" s="674"/>
      <c r="D80" s="674"/>
      <c r="E80" s="674"/>
      <c r="F80" s="674"/>
      <c r="G80" s="674"/>
      <c r="H80" s="674"/>
      <c r="I80" s="15" t="s">
        <v>4</v>
      </c>
      <c r="J80" s="4"/>
      <c r="K80" s="4"/>
      <c r="L80" s="4"/>
      <c r="M80" s="4"/>
      <c r="N80" s="4"/>
      <c r="O80" s="4"/>
      <c r="P80" s="4"/>
      <c r="Q80" s="4">
        <v>1</v>
      </c>
      <c r="R80" s="26">
        <v>400</v>
      </c>
      <c r="S80" s="4">
        <f t="shared" si="4"/>
        <v>400</v>
      </c>
      <c r="T80" s="4"/>
    </row>
    <row r="81" spans="1:20" ht="16.5" x14ac:dyDescent="0.25">
      <c r="A81" s="11">
        <v>71</v>
      </c>
      <c r="B81" s="674" t="s">
        <v>259</v>
      </c>
      <c r="C81" s="674"/>
      <c r="D81" s="674"/>
      <c r="E81" s="674"/>
      <c r="F81" s="674"/>
      <c r="G81" s="674"/>
      <c r="H81" s="674"/>
      <c r="I81" s="15" t="s">
        <v>4</v>
      </c>
      <c r="J81" s="4"/>
      <c r="K81" s="4"/>
      <c r="L81" s="4"/>
      <c r="M81" s="4"/>
      <c r="N81" s="4"/>
      <c r="O81" s="4"/>
      <c r="P81" s="4"/>
      <c r="Q81" s="4">
        <v>1</v>
      </c>
      <c r="R81" s="26">
        <v>350</v>
      </c>
      <c r="S81" s="4">
        <f t="shared" si="4"/>
        <v>350</v>
      </c>
      <c r="T81" s="4"/>
    </row>
    <row r="82" spans="1:20" ht="16.5" x14ac:dyDescent="0.25">
      <c r="A82" s="11">
        <v>72</v>
      </c>
      <c r="B82" s="674" t="s">
        <v>260</v>
      </c>
      <c r="C82" s="674"/>
      <c r="D82" s="674"/>
      <c r="E82" s="674"/>
      <c r="F82" s="674"/>
      <c r="G82" s="674"/>
      <c r="H82" s="674"/>
      <c r="I82" s="15" t="s">
        <v>4</v>
      </c>
      <c r="J82" s="4"/>
      <c r="K82" s="4"/>
      <c r="L82" s="4"/>
      <c r="M82" s="4"/>
      <c r="N82" s="4"/>
      <c r="O82" s="4"/>
      <c r="P82" s="4"/>
      <c r="Q82" s="4"/>
      <c r="R82" s="26">
        <v>40</v>
      </c>
      <c r="S82" s="4">
        <f t="shared" si="4"/>
        <v>0</v>
      </c>
      <c r="T82" s="4"/>
    </row>
    <row r="83" spans="1:20" ht="16.5" x14ac:dyDescent="0.25">
      <c r="A83" s="11">
        <v>73</v>
      </c>
      <c r="B83" s="674" t="s">
        <v>30</v>
      </c>
      <c r="C83" s="674"/>
      <c r="D83" s="674"/>
      <c r="E83" s="674"/>
      <c r="F83" s="674"/>
      <c r="G83" s="674"/>
      <c r="H83" s="674"/>
      <c r="I83" s="15" t="s">
        <v>4</v>
      </c>
      <c r="J83" s="4"/>
      <c r="K83" s="4"/>
      <c r="L83" s="4"/>
      <c r="M83" s="4"/>
      <c r="N83" s="4"/>
      <c r="O83" s="4"/>
      <c r="P83" s="4"/>
      <c r="Q83" s="4">
        <v>1</v>
      </c>
      <c r="R83" s="26">
        <v>1.5</v>
      </c>
      <c r="S83" s="4">
        <f t="shared" si="4"/>
        <v>1.5</v>
      </c>
      <c r="T83" s="4"/>
    </row>
    <row r="84" spans="1:20" ht="16.5" x14ac:dyDescent="0.25">
      <c r="A84" s="11">
        <v>74</v>
      </c>
      <c r="B84" s="674" t="s">
        <v>261</v>
      </c>
      <c r="C84" s="674"/>
      <c r="D84" s="674"/>
      <c r="E84" s="674"/>
      <c r="F84" s="674"/>
      <c r="G84" s="674"/>
      <c r="H84" s="674"/>
      <c r="I84" s="15" t="s">
        <v>4</v>
      </c>
      <c r="J84" s="4"/>
      <c r="K84" s="4"/>
      <c r="L84" s="4"/>
      <c r="M84" s="4"/>
      <c r="N84" s="4"/>
      <c r="O84" s="4"/>
      <c r="P84" s="4"/>
      <c r="Q84" s="4"/>
      <c r="R84" s="26">
        <v>200</v>
      </c>
      <c r="S84" s="4">
        <f t="shared" si="4"/>
        <v>0</v>
      </c>
      <c r="T84" s="4"/>
    </row>
    <row r="85" spans="1:20" ht="16.5" x14ac:dyDescent="0.25">
      <c r="A85" s="11">
        <v>75</v>
      </c>
      <c r="B85" s="686" t="s">
        <v>262</v>
      </c>
      <c r="C85" s="686"/>
      <c r="D85" s="686"/>
      <c r="E85" s="686"/>
      <c r="F85" s="686"/>
      <c r="G85" s="686"/>
      <c r="H85" s="686"/>
      <c r="I85" s="15" t="s">
        <v>4</v>
      </c>
      <c r="J85" s="4"/>
      <c r="K85" s="4"/>
      <c r="L85" s="4"/>
      <c r="M85" s="4"/>
      <c r="N85" s="4"/>
      <c r="O85" s="4"/>
      <c r="P85" s="4"/>
      <c r="Q85" s="4"/>
      <c r="R85" s="26">
        <v>300</v>
      </c>
      <c r="S85" s="4">
        <f t="shared" si="4"/>
        <v>0</v>
      </c>
      <c r="T85" s="4"/>
    </row>
    <row r="86" spans="1:20" ht="16.5" x14ac:dyDescent="0.25">
      <c r="A86" s="11">
        <v>76</v>
      </c>
      <c r="B86" s="674" t="s">
        <v>263</v>
      </c>
      <c r="C86" s="674"/>
      <c r="D86" s="674"/>
      <c r="E86" s="674"/>
      <c r="F86" s="674"/>
      <c r="G86" s="674"/>
      <c r="H86" s="674"/>
      <c r="I86" s="15" t="s">
        <v>4</v>
      </c>
      <c r="J86" s="4"/>
      <c r="K86" s="4"/>
      <c r="L86" s="4"/>
      <c r="M86" s="4"/>
      <c r="N86" s="4"/>
      <c r="O86" s="4"/>
      <c r="P86" s="4"/>
      <c r="Q86" s="4"/>
      <c r="R86" s="26">
        <v>20</v>
      </c>
      <c r="S86" s="4">
        <f t="shared" si="4"/>
        <v>0</v>
      </c>
      <c r="T86" s="4"/>
    </row>
    <row r="87" spans="1:20" ht="16.5" x14ac:dyDescent="0.25">
      <c r="A87" s="11">
        <v>77</v>
      </c>
      <c r="B87" s="674" t="s">
        <v>264</v>
      </c>
      <c r="C87" s="674"/>
      <c r="D87" s="674"/>
      <c r="E87" s="674"/>
      <c r="F87" s="674"/>
      <c r="G87" s="674"/>
      <c r="H87" s="674"/>
      <c r="I87" s="15" t="s">
        <v>4</v>
      </c>
      <c r="J87" s="4"/>
      <c r="K87" s="4"/>
      <c r="L87" s="4"/>
      <c r="M87" s="4"/>
      <c r="N87" s="4"/>
      <c r="O87" s="4"/>
      <c r="P87" s="4"/>
      <c r="Q87" s="4">
        <v>1</v>
      </c>
      <c r="R87" s="26">
        <v>20</v>
      </c>
      <c r="S87" s="4">
        <f t="shared" si="4"/>
        <v>20</v>
      </c>
      <c r="T87" s="4"/>
    </row>
    <row r="88" spans="1:20" ht="16.5" x14ac:dyDescent="0.25">
      <c r="A88" s="11">
        <v>78</v>
      </c>
      <c r="B88" s="674" t="s">
        <v>265</v>
      </c>
      <c r="C88" s="674"/>
      <c r="D88" s="674"/>
      <c r="E88" s="674"/>
      <c r="F88" s="674"/>
      <c r="G88" s="674"/>
      <c r="H88" s="674"/>
      <c r="I88" s="15" t="s">
        <v>4</v>
      </c>
      <c r="J88" s="4"/>
      <c r="K88" s="4"/>
      <c r="L88" s="4"/>
      <c r="M88" s="4"/>
      <c r="N88" s="4"/>
      <c r="O88" s="4"/>
      <c r="P88" s="4"/>
      <c r="Q88" s="4">
        <v>1</v>
      </c>
      <c r="R88" s="26">
        <v>30</v>
      </c>
      <c r="S88" s="4">
        <f t="shared" si="4"/>
        <v>30</v>
      </c>
      <c r="T88" s="4"/>
    </row>
  </sheetData>
  <mergeCells count="122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4:H44"/>
    <mergeCell ref="B45:H45"/>
    <mergeCell ref="B46:H46"/>
    <mergeCell ref="B47:H47"/>
    <mergeCell ref="B48:H48"/>
    <mergeCell ref="B49:H49"/>
    <mergeCell ref="B39:H39"/>
    <mergeCell ref="B40:H40"/>
    <mergeCell ref="B41:H41"/>
    <mergeCell ref="B42:H42"/>
    <mergeCell ref="B43:H43"/>
    <mergeCell ref="B33:H33"/>
    <mergeCell ref="B34:H34"/>
    <mergeCell ref="B35:H35"/>
    <mergeCell ref="B36:H36"/>
    <mergeCell ref="B37:H37"/>
    <mergeCell ref="B38:H38"/>
    <mergeCell ref="B27:H27"/>
    <mergeCell ref="B28:H28"/>
    <mergeCell ref="B29:H29"/>
    <mergeCell ref="B30:H30"/>
    <mergeCell ref="B31:H31"/>
    <mergeCell ref="B32:H32"/>
    <mergeCell ref="A9:A10"/>
    <mergeCell ref="B9:H10"/>
    <mergeCell ref="I9:I10"/>
    <mergeCell ref="J9:Q9"/>
    <mergeCell ref="B22:H22"/>
    <mergeCell ref="B23:H23"/>
    <mergeCell ref="B24:H24"/>
    <mergeCell ref="B25:H25"/>
    <mergeCell ref="B26:H26"/>
    <mergeCell ref="B11:H11"/>
    <mergeCell ref="B12:H12"/>
    <mergeCell ref="B13:H13"/>
    <mergeCell ref="B14:H14"/>
    <mergeCell ref="B15:H15"/>
    <mergeCell ref="B16:H16"/>
    <mergeCell ref="B20:H20"/>
    <mergeCell ref="B21:H21"/>
    <mergeCell ref="B17:H17"/>
    <mergeCell ref="B18:H18"/>
    <mergeCell ref="B19:H19"/>
    <mergeCell ref="D8:E8"/>
    <mergeCell ref="F8:G8"/>
    <mergeCell ref="I8:J8"/>
    <mergeCell ref="K8:L8"/>
    <mergeCell ref="A3:C8"/>
    <mergeCell ref="D3:E3"/>
    <mergeCell ref="F3:G3"/>
    <mergeCell ref="I3:J3"/>
    <mergeCell ref="K3:L3"/>
    <mergeCell ref="I5:J5"/>
    <mergeCell ref="K5:L5"/>
    <mergeCell ref="D6:E6"/>
    <mergeCell ref="D5:E5"/>
    <mergeCell ref="F5:G5"/>
    <mergeCell ref="F6:G6"/>
    <mergeCell ref="I6:J6"/>
    <mergeCell ref="K6:L6"/>
    <mergeCell ref="D7:E7"/>
    <mergeCell ref="F7:G7"/>
    <mergeCell ref="I7:J7"/>
    <mergeCell ref="K7:L7"/>
    <mergeCell ref="T9:T10"/>
    <mergeCell ref="A1:T1"/>
    <mergeCell ref="Q2:T2"/>
    <mergeCell ref="Q3:T8"/>
    <mergeCell ref="B60:H60"/>
    <mergeCell ref="B61:H61"/>
    <mergeCell ref="B62:H62"/>
    <mergeCell ref="B63:H63"/>
    <mergeCell ref="B64:H64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M3:N8"/>
    <mergeCell ref="O3:P8"/>
    <mergeCell ref="D4:E4"/>
    <mergeCell ref="F4:G4"/>
    <mergeCell ref="I4:J4"/>
    <mergeCell ref="K4:L4"/>
    <mergeCell ref="B65:H65"/>
    <mergeCell ref="B66:H66"/>
    <mergeCell ref="B67:H67"/>
    <mergeCell ref="B68:H68"/>
    <mergeCell ref="B69:H69"/>
    <mergeCell ref="B70:H70"/>
    <mergeCell ref="B71:H71"/>
    <mergeCell ref="B72:H72"/>
    <mergeCell ref="B73:H73"/>
    <mergeCell ref="B83:H83"/>
    <mergeCell ref="B84:H84"/>
    <mergeCell ref="B85:H85"/>
    <mergeCell ref="B86:H86"/>
    <mergeCell ref="B87:H87"/>
    <mergeCell ref="B88:H88"/>
    <mergeCell ref="B74:H74"/>
    <mergeCell ref="B75:H75"/>
    <mergeCell ref="B76:H76"/>
    <mergeCell ref="B77:H77"/>
    <mergeCell ref="B78:H78"/>
    <mergeCell ref="B79:H79"/>
    <mergeCell ref="B80:H80"/>
    <mergeCell ref="B81:H81"/>
    <mergeCell ref="B82:H8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T67"/>
  <sheetViews>
    <sheetView topLeftCell="B46" zoomScale="90" zoomScaleNormal="90" workbookViewId="0">
      <selection activeCell="S62" sqref="S62"/>
    </sheetView>
  </sheetViews>
  <sheetFormatPr defaultColWidth="9.140625" defaultRowHeight="15" x14ac:dyDescent="0.25"/>
  <cols>
    <col min="1" max="1" width="5.7109375" style="1" customWidth="1"/>
    <col min="2" max="2" width="10.140625" style="1" customWidth="1"/>
    <col min="3" max="3" width="11.28515625" style="1" customWidth="1"/>
    <col min="4" max="6" width="9.140625" style="1"/>
    <col min="7" max="7" width="11.28515625" style="1" customWidth="1"/>
    <col min="8" max="8" width="15.5703125" style="1" bestFit="1" customWidth="1"/>
    <col min="9" max="9" width="15.85546875" style="1" customWidth="1"/>
    <col min="10" max="10" width="12.85546875" style="1" customWidth="1"/>
    <col min="11" max="12" width="12.7109375" style="1" customWidth="1"/>
    <col min="13" max="13" width="11.28515625" style="1" customWidth="1"/>
    <col min="14" max="14" width="11.85546875" style="1" customWidth="1"/>
    <col min="15" max="18" width="10.7109375" style="1" customWidth="1"/>
    <col min="19" max="19" width="11.7109375" style="1" customWidth="1"/>
    <col min="20" max="20" width="12" style="1" customWidth="1"/>
    <col min="21" max="16384" width="9.140625" style="1"/>
  </cols>
  <sheetData>
    <row r="1" spans="1:20" ht="35.1" customHeight="1" x14ac:dyDescent="0.25">
      <c r="A1" s="683" t="s">
        <v>6</v>
      </c>
      <c r="B1" s="683"/>
      <c r="C1" s="683"/>
      <c r="D1" s="683"/>
      <c r="E1" s="683"/>
      <c r="F1" s="683"/>
      <c r="G1" s="683"/>
      <c r="H1" s="683"/>
      <c r="I1" s="683"/>
      <c r="J1" s="683"/>
      <c r="K1" s="683"/>
      <c r="L1" s="683"/>
      <c r="M1" s="683"/>
      <c r="N1" s="683"/>
      <c r="O1" s="683"/>
      <c r="P1" s="683"/>
      <c r="Q1" s="683"/>
      <c r="R1" s="683"/>
      <c r="S1" s="683"/>
      <c r="T1" s="683"/>
    </row>
    <row r="2" spans="1:20" s="2" customFormat="1" ht="35.1" customHeight="1" x14ac:dyDescent="0.25">
      <c r="A2" s="681" t="s">
        <v>7</v>
      </c>
      <c r="B2" s="681"/>
      <c r="C2" s="681"/>
      <c r="D2" s="681" t="s">
        <v>8</v>
      </c>
      <c r="E2" s="681"/>
      <c r="F2" s="681" t="s">
        <v>9</v>
      </c>
      <c r="G2" s="681"/>
      <c r="H2" s="23" t="s">
        <v>10</v>
      </c>
      <c r="I2" s="681" t="s">
        <v>11</v>
      </c>
      <c r="J2" s="681"/>
      <c r="K2" s="681" t="s">
        <v>12</v>
      </c>
      <c r="L2" s="681"/>
      <c r="M2" s="681" t="s">
        <v>13</v>
      </c>
      <c r="N2" s="681"/>
      <c r="O2" s="681" t="s">
        <v>5</v>
      </c>
      <c r="P2" s="681"/>
      <c r="Q2" s="681" t="s">
        <v>14</v>
      </c>
      <c r="R2" s="681"/>
      <c r="S2" s="681"/>
      <c r="T2" s="681"/>
    </row>
    <row r="3" spans="1:20" ht="16.5" x14ac:dyDescent="0.3">
      <c r="A3" s="679" t="s">
        <v>15</v>
      </c>
      <c r="B3" s="679"/>
      <c r="C3" s="679"/>
      <c r="D3" s="679" t="s">
        <v>112</v>
      </c>
      <c r="E3" s="679"/>
      <c r="F3" s="679" t="s">
        <v>112</v>
      </c>
      <c r="G3" s="679"/>
      <c r="H3" s="17">
        <v>3019</v>
      </c>
      <c r="I3" s="678" t="s">
        <v>113</v>
      </c>
      <c r="J3" s="678"/>
      <c r="K3" s="678" t="s">
        <v>114</v>
      </c>
      <c r="L3" s="678"/>
      <c r="M3" s="684" t="s">
        <v>115</v>
      </c>
      <c r="N3" s="684"/>
      <c r="O3" s="679" t="s">
        <v>112</v>
      </c>
      <c r="P3" s="679"/>
      <c r="Q3" s="682"/>
      <c r="R3" s="682"/>
      <c r="S3" s="682"/>
      <c r="T3" s="682"/>
    </row>
    <row r="4" spans="1:20" ht="16.5" x14ac:dyDescent="0.3">
      <c r="A4" s="679"/>
      <c r="B4" s="679"/>
      <c r="C4" s="679"/>
      <c r="D4" s="679"/>
      <c r="E4" s="679"/>
      <c r="F4" s="679"/>
      <c r="G4" s="679"/>
      <c r="H4" s="17"/>
      <c r="I4" s="678" t="s">
        <v>116</v>
      </c>
      <c r="J4" s="678"/>
      <c r="K4" s="678" t="s">
        <v>117</v>
      </c>
      <c r="L4" s="678"/>
      <c r="M4" s="684"/>
      <c r="N4" s="684"/>
      <c r="O4" s="679"/>
      <c r="P4" s="679"/>
      <c r="Q4" s="682"/>
      <c r="R4" s="682"/>
      <c r="S4" s="682"/>
      <c r="T4" s="682"/>
    </row>
    <row r="5" spans="1:20" ht="16.5" x14ac:dyDescent="0.3">
      <c r="A5" s="679"/>
      <c r="B5" s="679"/>
      <c r="C5" s="679"/>
      <c r="D5" s="679"/>
      <c r="E5" s="679"/>
      <c r="F5" s="679"/>
      <c r="G5" s="679"/>
      <c r="H5" s="17"/>
      <c r="I5" s="678"/>
      <c r="J5" s="678"/>
      <c r="K5" s="678"/>
      <c r="L5" s="678"/>
      <c r="M5" s="684"/>
      <c r="N5" s="684"/>
      <c r="O5" s="679"/>
      <c r="P5" s="679"/>
      <c r="Q5" s="682"/>
      <c r="R5" s="682"/>
      <c r="S5" s="682"/>
      <c r="T5" s="682"/>
    </row>
    <row r="6" spans="1:20" ht="16.5" x14ac:dyDescent="0.3">
      <c r="A6" s="679"/>
      <c r="B6" s="679"/>
      <c r="C6" s="679"/>
      <c r="D6" s="679"/>
      <c r="E6" s="679"/>
      <c r="F6" s="679"/>
      <c r="G6" s="679"/>
      <c r="H6" s="17"/>
      <c r="I6" s="678"/>
      <c r="J6" s="678"/>
      <c r="K6" s="678"/>
      <c r="L6" s="678"/>
      <c r="M6" s="684"/>
      <c r="N6" s="684"/>
      <c r="O6" s="679"/>
      <c r="P6" s="679"/>
      <c r="Q6" s="682"/>
      <c r="R6" s="682"/>
      <c r="S6" s="682"/>
      <c r="T6" s="682"/>
    </row>
    <row r="7" spans="1:20" ht="16.5" x14ac:dyDescent="0.3">
      <c r="A7" s="679"/>
      <c r="B7" s="679"/>
      <c r="C7" s="679"/>
      <c r="D7" s="679"/>
      <c r="E7" s="679"/>
      <c r="F7" s="679"/>
      <c r="G7" s="679"/>
      <c r="H7" s="17"/>
      <c r="I7" s="678"/>
      <c r="J7" s="678"/>
      <c r="K7" s="678"/>
      <c r="L7" s="678"/>
      <c r="M7" s="684"/>
      <c r="N7" s="684"/>
      <c r="O7" s="679"/>
      <c r="P7" s="679"/>
      <c r="Q7" s="682"/>
      <c r="R7" s="682"/>
      <c r="S7" s="682"/>
      <c r="T7" s="682"/>
    </row>
    <row r="8" spans="1:20" ht="36" customHeight="1" x14ac:dyDescent="0.3">
      <c r="A8" s="679"/>
      <c r="B8" s="679"/>
      <c r="C8" s="679"/>
      <c r="D8" s="679"/>
      <c r="E8" s="679"/>
      <c r="F8" s="679"/>
      <c r="G8" s="679"/>
      <c r="H8" s="17"/>
      <c r="I8" s="678"/>
      <c r="J8" s="678"/>
      <c r="K8" s="678"/>
      <c r="L8" s="678"/>
      <c r="M8" s="684"/>
      <c r="N8" s="684"/>
      <c r="O8" s="679"/>
      <c r="P8" s="679"/>
      <c r="Q8" s="682"/>
      <c r="R8" s="682"/>
      <c r="S8" s="682"/>
      <c r="T8" s="682"/>
    </row>
    <row r="9" spans="1:20" ht="16.5" customHeight="1" x14ac:dyDescent="0.25">
      <c r="A9" s="680" t="s">
        <v>0</v>
      </c>
      <c r="B9" s="656" t="s">
        <v>2</v>
      </c>
      <c r="C9" s="656"/>
      <c r="D9" s="656"/>
      <c r="E9" s="656"/>
      <c r="F9" s="656"/>
      <c r="G9" s="656"/>
      <c r="H9" s="656"/>
      <c r="I9" s="656" t="s">
        <v>1</v>
      </c>
      <c r="J9" s="656" t="s">
        <v>3</v>
      </c>
      <c r="K9" s="656"/>
      <c r="L9" s="656"/>
      <c r="M9" s="656"/>
      <c r="N9" s="656"/>
      <c r="O9" s="656"/>
      <c r="P9" s="656"/>
      <c r="Q9" s="656"/>
      <c r="R9" s="656" t="s">
        <v>243</v>
      </c>
      <c r="S9" s="656" t="s">
        <v>244</v>
      </c>
      <c r="T9" s="656" t="s">
        <v>242</v>
      </c>
    </row>
    <row r="10" spans="1:20" ht="71.25" customHeight="1" x14ac:dyDescent="0.25">
      <c r="A10" s="680"/>
      <c r="B10" s="656"/>
      <c r="C10" s="656"/>
      <c r="D10" s="656"/>
      <c r="E10" s="656"/>
      <c r="F10" s="656"/>
      <c r="G10" s="656"/>
      <c r="H10" s="656"/>
      <c r="I10" s="656"/>
      <c r="J10" s="12" t="s">
        <v>22</v>
      </c>
      <c r="K10" s="12" t="s">
        <v>23</v>
      </c>
      <c r="L10" s="12" t="s">
        <v>24</v>
      </c>
      <c r="M10" s="12" t="s">
        <v>25</v>
      </c>
      <c r="N10" s="12" t="s">
        <v>26</v>
      </c>
      <c r="O10" s="12" t="s">
        <v>27</v>
      </c>
      <c r="P10" s="12" t="s">
        <v>28</v>
      </c>
      <c r="Q10" s="12" t="s">
        <v>29</v>
      </c>
      <c r="R10" s="656"/>
      <c r="S10" s="656"/>
      <c r="T10" s="656"/>
    </row>
    <row r="11" spans="1:20" ht="16.5" customHeight="1" x14ac:dyDescent="0.25">
      <c r="A11" s="11">
        <v>1</v>
      </c>
      <c r="B11" s="685" t="s">
        <v>32</v>
      </c>
      <c r="C11" s="685"/>
      <c r="D11" s="685"/>
      <c r="E11" s="685"/>
      <c r="F11" s="685"/>
      <c r="G11" s="685"/>
      <c r="H11" s="685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>
        <f>SUM(T12:T15)</f>
        <v>80</v>
      </c>
    </row>
    <row r="12" spans="1:20" ht="16.5" x14ac:dyDescent="0.25">
      <c r="A12" s="11">
        <v>2</v>
      </c>
      <c r="B12" s="674" t="s">
        <v>33</v>
      </c>
      <c r="C12" s="674"/>
      <c r="D12" s="674"/>
      <c r="E12" s="674"/>
      <c r="F12" s="674"/>
      <c r="G12" s="674"/>
      <c r="H12" s="674"/>
      <c r="I12" s="24" t="s">
        <v>267</v>
      </c>
      <c r="J12" s="4">
        <v>5</v>
      </c>
      <c r="K12" s="4">
        <v>5</v>
      </c>
      <c r="L12" s="4">
        <v>5</v>
      </c>
      <c r="M12" s="4">
        <v>5</v>
      </c>
      <c r="N12" s="4">
        <v>5</v>
      </c>
      <c r="O12" s="4">
        <v>5</v>
      </c>
      <c r="P12" s="4">
        <v>5</v>
      </c>
      <c r="Q12" s="4">
        <f>SUM(J12:P12)</f>
        <v>35</v>
      </c>
      <c r="R12" s="4"/>
      <c r="S12" s="4">
        <f>Q12</f>
        <v>35</v>
      </c>
      <c r="T12" s="4">
        <f>S12/7</f>
        <v>5</v>
      </c>
    </row>
    <row r="13" spans="1:20" ht="16.5" x14ac:dyDescent="0.25">
      <c r="A13" s="11">
        <v>3</v>
      </c>
      <c r="B13" s="674" t="s">
        <v>34</v>
      </c>
      <c r="C13" s="674"/>
      <c r="D13" s="674"/>
      <c r="E13" s="674"/>
      <c r="F13" s="674"/>
      <c r="G13" s="674"/>
      <c r="H13" s="674"/>
      <c r="I13" s="24" t="s">
        <v>267</v>
      </c>
      <c r="J13" s="4"/>
      <c r="K13" s="4"/>
      <c r="L13" s="4"/>
      <c r="M13" s="4"/>
      <c r="N13" s="4"/>
      <c r="O13" s="4"/>
      <c r="P13" s="4"/>
      <c r="Q13" s="4"/>
      <c r="R13" s="4"/>
      <c r="S13" s="4">
        <f>Q13</f>
        <v>0</v>
      </c>
      <c r="T13" s="4">
        <f>S13/7</f>
        <v>0</v>
      </c>
    </row>
    <row r="14" spans="1:20" ht="16.5" x14ac:dyDescent="0.25">
      <c r="A14" s="11">
        <v>4</v>
      </c>
      <c r="B14" s="674" t="s">
        <v>35</v>
      </c>
      <c r="C14" s="674"/>
      <c r="D14" s="674"/>
      <c r="E14" s="674"/>
      <c r="F14" s="674"/>
      <c r="G14" s="674"/>
      <c r="H14" s="674"/>
      <c r="I14" s="24" t="s">
        <v>267</v>
      </c>
      <c r="J14" s="4">
        <v>150</v>
      </c>
      <c r="K14" s="4"/>
      <c r="L14" s="4"/>
      <c r="M14" s="4"/>
      <c r="N14" s="4"/>
      <c r="O14" s="4"/>
      <c r="P14" s="4"/>
      <c r="Q14" s="4">
        <v>150</v>
      </c>
      <c r="R14" s="4"/>
      <c r="S14" s="4">
        <f>Q14</f>
        <v>150</v>
      </c>
      <c r="T14" s="4">
        <v>75</v>
      </c>
    </row>
    <row r="15" spans="1:20" ht="16.5" x14ac:dyDescent="0.25">
      <c r="A15" s="11">
        <v>5</v>
      </c>
      <c r="B15" s="674" t="s">
        <v>36</v>
      </c>
      <c r="C15" s="674"/>
      <c r="D15" s="674"/>
      <c r="E15" s="674"/>
      <c r="F15" s="674"/>
      <c r="G15" s="674"/>
      <c r="H15" s="674"/>
      <c r="I15" s="24" t="s">
        <v>267</v>
      </c>
      <c r="J15" s="4"/>
      <c r="K15" s="4"/>
      <c r="L15" s="4"/>
      <c r="M15" s="4"/>
      <c r="N15" s="4"/>
      <c r="O15" s="4"/>
      <c r="P15" s="4"/>
      <c r="Q15" s="4"/>
      <c r="R15" s="4"/>
      <c r="S15" s="4">
        <f>Q15</f>
        <v>0</v>
      </c>
      <c r="T15" s="4">
        <f>S15/7</f>
        <v>0</v>
      </c>
    </row>
    <row r="16" spans="1:20" ht="16.5" x14ac:dyDescent="0.25">
      <c r="A16" s="11">
        <v>6</v>
      </c>
      <c r="B16" s="674" t="s">
        <v>37</v>
      </c>
      <c r="C16" s="674"/>
      <c r="D16" s="674"/>
      <c r="E16" s="674"/>
      <c r="F16" s="674"/>
      <c r="G16" s="674"/>
      <c r="H16" s="674"/>
      <c r="I16" s="24" t="s">
        <v>267</v>
      </c>
      <c r="J16" s="4"/>
      <c r="K16" s="4"/>
      <c r="L16" s="4"/>
      <c r="M16" s="4"/>
      <c r="N16" s="4"/>
      <c r="O16" s="4"/>
      <c r="P16" s="4"/>
      <c r="Q16" s="4"/>
      <c r="R16" s="4"/>
      <c r="S16" s="4">
        <f>Q16</f>
        <v>0</v>
      </c>
      <c r="T16" s="4">
        <f>S16/7</f>
        <v>0</v>
      </c>
    </row>
    <row r="17" spans="1:20" ht="16.5" customHeight="1" x14ac:dyDescent="0.25">
      <c r="A17" s="11">
        <v>7</v>
      </c>
      <c r="B17" s="685" t="s">
        <v>38</v>
      </c>
      <c r="C17" s="685"/>
      <c r="D17" s="685"/>
      <c r="E17" s="685"/>
      <c r="F17" s="685"/>
      <c r="G17" s="685"/>
      <c r="H17" s="685"/>
      <c r="I17" s="25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>
        <f>SUM(T18:T20)</f>
        <v>58</v>
      </c>
    </row>
    <row r="18" spans="1:20" ht="16.5" x14ac:dyDescent="0.25">
      <c r="A18" s="11">
        <v>8</v>
      </c>
      <c r="B18" s="674" t="s">
        <v>39</v>
      </c>
      <c r="C18" s="674"/>
      <c r="D18" s="674"/>
      <c r="E18" s="674"/>
      <c r="F18" s="674"/>
      <c r="G18" s="674"/>
      <c r="H18" s="674"/>
      <c r="I18" s="24" t="s">
        <v>267</v>
      </c>
      <c r="J18" s="4">
        <v>38</v>
      </c>
      <c r="K18" s="4">
        <v>38</v>
      </c>
      <c r="L18" s="4">
        <v>38</v>
      </c>
      <c r="M18" s="4">
        <v>38</v>
      </c>
      <c r="N18" s="4">
        <v>38</v>
      </c>
      <c r="O18" s="4">
        <v>38</v>
      </c>
      <c r="P18" s="4">
        <v>38</v>
      </c>
      <c r="Q18" s="4">
        <f>SUM(J18:P18)</f>
        <v>266</v>
      </c>
      <c r="R18" s="4"/>
      <c r="S18" s="4">
        <f>Q18</f>
        <v>266</v>
      </c>
      <c r="T18" s="4">
        <f>S18/7</f>
        <v>38</v>
      </c>
    </row>
    <row r="19" spans="1:20" ht="16.5" x14ac:dyDescent="0.25">
      <c r="A19" s="11">
        <v>9</v>
      </c>
      <c r="B19" s="674" t="s">
        <v>40</v>
      </c>
      <c r="C19" s="674"/>
      <c r="D19" s="674"/>
      <c r="E19" s="674"/>
      <c r="F19" s="674"/>
      <c r="G19" s="674"/>
      <c r="H19" s="674"/>
      <c r="I19" s="24" t="s">
        <v>267</v>
      </c>
      <c r="J19" s="4">
        <v>20</v>
      </c>
      <c r="K19" s="4">
        <v>20</v>
      </c>
      <c r="L19" s="4">
        <v>20</v>
      </c>
      <c r="M19" s="4">
        <v>20</v>
      </c>
      <c r="N19" s="4">
        <v>20</v>
      </c>
      <c r="O19" s="4">
        <v>20</v>
      </c>
      <c r="P19" s="4">
        <v>20</v>
      </c>
      <c r="Q19" s="4">
        <f>SUM(J19:P19)</f>
        <v>140</v>
      </c>
      <c r="R19" s="4"/>
      <c r="S19" s="4">
        <f>Q19</f>
        <v>140</v>
      </c>
      <c r="T19" s="4">
        <f t="shared" ref="T19:T65" si="0">S19/7</f>
        <v>20</v>
      </c>
    </row>
    <row r="20" spans="1:20" ht="16.5" x14ac:dyDescent="0.25">
      <c r="A20" s="11">
        <v>10</v>
      </c>
      <c r="B20" s="674" t="s">
        <v>41</v>
      </c>
      <c r="C20" s="674"/>
      <c r="D20" s="674"/>
      <c r="E20" s="674"/>
      <c r="F20" s="674"/>
      <c r="G20" s="674"/>
      <c r="H20" s="674"/>
      <c r="I20" s="24" t="s">
        <v>267</v>
      </c>
      <c r="J20" s="4"/>
      <c r="K20" s="4"/>
      <c r="L20" s="4"/>
      <c r="M20" s="4"/>
      <c r="N20" s="4"/>
      <c r="O20" s="4"/>
      <c r="P20" s="4"/>
      <c r="Q20" s="4"/>
      <c r="R20" s="4"/>
      <c r="S20" s="4">
        <f>Q20</f>
        <v>0</v>
      </c>
      <c r="T20" s="4">
        <f t="shared" si="0"/>
        <v>0</v>
      </c>
    </row>
    <row r="21" spans="1:20" ht="16.5" customHeight="1" x14ac:dyDescent="0.25">
      <c r="A21" s="11">
        <v>11</v>
      </c>
      <c r="B21" s="685" t="s">
        <v>42</v>
      </c>
      <c r="C21" s="685"/>
      <c r="D21" s="685"/>
      <c r="E21" s="685"/>
      <c r="F21" s="685"/>
      <c r="G21" s="685"/>
      <c r="H21" s="685"/>
      <c r="I21" s="25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58">
        <f>SUM(T22:T40)</f>
        <v>41.728571428571428</v>
      </c>
    </row>
    <row r="22" spans="1:20" ht="16.5" x14ac:dyDescent="0.25">
      <c r="A22" s="11">
        <v>12</v>
      </c>
      <c r="B22" s="674" t="s">
        <v>43</v>
      </c>
      <c r="C22" s="674"/>
      <c r="D22" s="674"/>
      <c r="E22" s="674"/>
      <c r="F22" s="674"/>
      <c r="G22" s="674"/>
      <c r="H22" s="674"/>
      <c r="I22" s="15" t="s">
        <v>4</v>
      </c>
      <c r="J22" s="4">
        <v>2</v>
      </c>
      <c r="K22" s="4">
        <v>2</v>
      </c>
      <c r="L22" s="4">
        <v>2</v>
      </c>
      <c r="M22" s="4">
        <v>2</v>
      </c>
      <c r="N22" s="4">
        <v>2</v>
      </c>
      <c r="O22" s="4">
        <v>2</v>
      </c>
      <c r="P22" s="4">
        <v>2</v>
      </c>
      <c r="Q22" s="4">
        <v>14</v>
      </c>
      <c r="R22" s="8">
        <v>7</v>
      </c>
      <c r="S22" s="4">
        <f>Q22*R22</f>
        <v>98</v>
      </c>
      <c r="T22" s="4">
        <f t="shared" si="0"/>
        <v>14</v>
      </c>
    </row>
    <row r="23" spans="1:20" ht="16.5" x14ac:dyDescent="0.25">
      <c r="A23" s="11">
        <v>13</v>
      </c>
      <c r="B23" s="674" t="s">
        <v>44</v>
      </c>
      <c r="C23" s="674"/>
      <c r="D23" s="674"/>
      <c r="E23" s="674"/>
      <c r="F23" s="674"/>
      <c r="G23" s="674"/>
      <c r="H23" s="674"/>
      <c r="I23" s="15" t="s">
        <v>4</v>
      </c>
      <c r="J23" s="4">
        <v>1</v>
      </c>
      <c r="K23" s="4"/>
      <c r="L23" s="4"/>
      <c r="M23" s="4"/>
      <c r="N23" s="4"/>
      <c r="O23" s="4"/>
      <c r="P23" s="4"/>
      <c r="Q23" s="4">
        <v>1</v>
      </c>
      <c r="R23" s="8">
        <v>5</v>
      </c>
      <c r="S23" s="4">
        <f t="shared" ref="S23:S40" si="1">Q23*R23</f>
        <v>5</v>
      </c>
      <c r="T23" s="57">
        <f t="shared" si="0"/>
        <v>0.7142857142857143</v>
      </c>
    </row>
    <row r="24" spans="1:20" ht="16.5" x14ac:dyDescent="0.25">
      <c r="A24" s="11">
        <v>14</v>
      </c>
      <c r="B24" s="674" t="s">
        <v>45</v>
      </c>
      <c r="C24" s="674"/>
      <c r="D24" s="674"/>
      <c r="E24" s="674"/>
      <c r="F24" s="674"/>
      <c r="G24" s="674"/>
      <c r="H24" s="674"/>
      <c r="I24" s="15" t="s">
        <v>4</v>
      </c>
      <c r="J24" s="4">
        <v>2</v>
      </c>
      <c r="K24" s="4">
        <v>2</v>
      </c>
      <c r="L24" s="4">
        <v>2</v>
      </c>
      <c r="M24" s="4">
        <v>2</v>
      </c>
      <c r="N24" s="4">
        <v>2</v>
      </c>
      <c r="O24" s="4">
        <v>2</v>
      </c>
      <c r="P24" s="4">
        <v>2</v>
      </c>
      <c r="Q24" s="4">
        <v>14</v>
      </c>
      <c r="R24" s="8">
        <v>0.6</v>
      </c>
      <c r="S24" s="4">
        <f t="shared" si="1"/>
        <v>8.4</v>
      </c>
      <c r="T24" s="4">
        <f t="shared" si="0"/>
        <v>1.2</v>
      </c>
    </row>
    <row r="25" spans="1:20" ht="16.5" x14ac:dyDescent="0.25">
      <c r="A25" s="11">
        <v>15</v>
      </c>
      <c r="B25" s="674" t="s">
        <v>46</v>
      </c>
      <c r="C25" s="674"/>
      <c r="D25" s="674"/>
      <c r="E25" s="674"/>
      <c r="F25" s="674"/>
      <c r="G25" s="674"/>
      <c r="H25" s="674"/>
      <c r="I25" s="15" t="s">
        <v>4</v>
      </c>
      <c r="J25" s="4">
        <v>1</v>
      </c>
      <c r="K25" s="4"/>
      <c r="L25" s="4"/>
      <c r="M25" s="4"/>
      <c r="N25" s="4"/>
      <c r="O25" s="4"/>
      <c r="P25" s="4"/>
      <c r="Q25" s="4">
        <v>1</v>
      </c>
      <c r="R25" s="8">
        <v>8</v>
      </c>
      <c r="S25" s="4">
        <f t="shared" si="1"/>
        <v>8</v>
      </c>
      <c r="T25" s="57">
        <f t="shared" si="0"/>
        <v>1.1428571428571428</v>
      </c>
    </row>
    <row r="26" spans="1:20" ht="16.5" x14ac:dyDescent="0.25">
      <c r="A26" s="11">
        <v>16</v>
      </c>
      <c r="B26" s="674" t="s">
        <v>47</v>
      </c>
      <c r="C26" s="674"/>
      <c r="D26" s="674"/>
      <c r="E26" s="674"/>
      <c r="F26" s="674"/>
      <c r="G26" s="674"/>
      <c r="H26" s="674"/>
      <c r="I26" s="15" t="s">
        <v>4</v>
      </c>
      <c r="J26" s="4">
        <v>2</v>
      </c>
      <c r="K26" s="4"/>
      <c r="L26" s="4">
        <v>2</v>
      </c>
      <c r="M26" s="4"/>
      <c r="N26" s="4"/>
      <c r="O26" s="4"/>
      <c r="P26" s="4">
        <v>2</v>
      </c>
      <c r="Q26" s="4">
        <v>6</v>
      </c>
      <c r="R26" s="8">
        <v>0.7</v>
      </c>
      <c r="S26" s="4">
        <f t="shared" si="1"/>
        <v>4.1999999999999993</v>
      </c>
      <c r="T26" s="4">
        <f t="shared" si="0"/>
        <v>0.59999999999999987</v>
      </c>
    </row>
    <row r="27" spans="1:20" ht="16.5" x14ac:dyDescent="0.25">
      <c r="A27" s="11">
        <v>17</v>
      </c>
      <c r="B27" s="674" t="s">
        <v>48</v>
      </c>
      <c r="C27" s="674"/>
      <c r="D27" s="674"/>
      <c r="E27" s="674"/>
      <c r="F27" s="674"/>
      <c r="G27" s="674"/>
      <c r="H27" s="674"/>
      <c r="I27" s="15" t="s">
        <v>4</v>
      </c>
      <c r="J27" s="4"/>
      <c r="K27" s="4"/>
      <c r="L27" s="4"/>
      <c r="M27" s="4"/>
      <c r="N27" s="4"/>
      <c r="O27" s="4"/>
      <c r="P27" s="4"/>
      <c r="Q27" s="4"/>
      <c r="R27" s="8">
        <v>1.9</v>
      </c>
      <c r="S27" s="4">
        <f t="shared" si="1"/>
        <v>0</v>
      </c>
      <c r="T27" s="4">
        <f t="shared" si="0"/>
        <v>0</v>
      </c>
    </row>
    <row r="28" spans="1:20" ht="16.5" x14ac:dyDescent="0.25">
      <c r="A28" s="11">
        <v>18</v>
      </c>
      <c r="B28" s="674" t="s">
        <v>49</v>
      </c>
      <c r="C28" s="674"/>
      <c r="D28" s="674"/>
      <c r="E28" s="674"/>
      <c r="F28" s="674"/>
      <c r="G28" s="674"/>
      <c r="H28" s="674"/>
      <c r="I28" s="15" t="s">
        <v>4</v>
      </c>
      <c r="J28" s="4"/>
      <c r="K28" s="4"/>
      <c r="L28" s="4"/>
      <c r="M28" s="4"/>
      <c r="N28" s="4"/>
      <c r="O28" s="4"/>
      <c r="P28" s="4"/>
      <c r="Q28" s="4"/>
      <c r="R28" s="8">
        <v>6.75</v>
      </c>
      <c r="S28" s="4">
        <f t="shared" si="1"/>
        <v>0</v>
      </c>
      <c r="T28" s="4">
        <f t="shared" si="0"/>
        <v>0</v>
      </c>
    </row>
    <row r="29" spans="1:20" ht="16.5" x14ac:dyDescent="0.25">
      <c r="A29" s="11">
        <v>19</v>
      </c>
      <c r="B29" s="674" t="s">
        <v>237</v>
      </c>
      <c r="C29" s="674"/>
      <c r="D29" s="674"/>
      <c r="E29" s="674"/>
      <c r="F29" s="674"/>
      <c r="G29" s="674"/>
      <c r="H29" s="674"/>
      <c r="I29" s="15" t="s">
        <v>4</v>
      </c>
      <c r="J29" s="4"/>
      <c r="K29" s="4"/>
      <c r="L29" s="4"/>
      <c r="M29" s="4"/>
      <c r="N29" s="4"/>
      <c r="O29" s="4"/>
      <c r="P29" s="4"/>
      <c r="Q29" s="4"/>
      <c r="R29" s="8">
        <v>1.5</v>
      </c>
      <c r="S29" s="4">
        <f t="shared" si="1"/>
        <v>0</v>
      </c>
      <c r="T29" s="4">
        <f t="shared" si="0"/>
        <v>0</v>
      </c>
    </row>
    <row r="30" spans="1:20" ht="16.5" x14ac:dyDescent="0.25">
      <c r="A30" s="11">
        <v>20</v>
      </c>
      <c r="B30" s="674" t="s">
        <v>50</v>
      </c>
      <c r="C30" s="674"/>
      <c r="D30" s="674"/>
      <c r="E30" s="674"/>
      <c r="F30" s="674"/>
      <c r="G30" s="674"/>
      <c r="H30" s="674"/>
      <c r="I30" s="15" t="s">
        <v>4</v>
      </c>
      <c r="J30" s="4"/>
      <c r="K30" s="4"/>
      <c r="L30" s="4"/>
      <c r="M30" s="4"/>
      <c r="N30" s="4"/>
      <c r="O30" s="4"/>
      <c r="P30" s="4"/>
      <c r="Q30" s="4"/>
      <c r="R30" s="8">
        <v>15</v>
      </c>
      <c r="S30" s="4">
        <f t="shared" si="1"/>
        <v>0</v>
      </c>
      <c r="T30" s="4">
        <f t="shared" si="0"/>
        <v>0</v>
      </c>
    </row>
    <row r="31" spans="1:20" ht="16.5" x14ac:dyDescent="0.25">
      <c r="A31" s="11">
        <v>21</v>
      </c>
      <c r="B31" s="674" t="s">
        <v>51</v>
      </c>
      <c r="C31" s="674"/>
      <c r="D31" s="674"/>
      <c r="E31" s="674"/>
      <c r="F31" s="674"/>
      <c r="G31" s="674"/>
      <c r="H31" s="674"/>
      <c r="I31" s="15" t="s">
        <v>4</v>
      </c>
      <c r="J31" s="4">
        <v>1</v>
      </c>
      <c r="K31" s="4"/>
      <c r="L31" s="4"/>
      <c r="M31" s="4"/>
      <c r="N31" s="4"/>
      <c r="O31" s="4"/>
      <c r="P31" s="4"/>
      <c r="Q31" s="4">
        <v>1</v>
      </c>
      <c r="R31" s="8">
        <v>1</v>
      </c>
      <c r="S31" s="4">
        <f t="shared" si="1"/>
        <v>1</v>
      </c>
      <c r="T31" s="57">
        <f t="shared" si="0"/>
        <v>0.14285714285714285</v>
      </c>
    </row>
    <row r="32" spans="1:20" ht="16.5" x14ac:dyDescent="0.25">
      <c r="A32" s="11">
        <v>22</v>
      </c>
      <c r="B32" s="674" t="s">
        <v>52</v>
      </c>
      <c r="C32" s="674"/>
      <c r="D32" s="674"/>
      <c r="E32" s="674"/>
      <c r="F32" s="674"/>
      <c r="G32" s="674"/>
      <c r="H32" s="674"/>
      <c r="I32" s="15" t="s">
        <v>4</v>
      </c>
      <c r="J32" s="4"/>
      <c r="K32" s="4"/>
      <c r="L32" s="4"/>
      <c r="M32" s="4"/>
      <c r="N32" s="4"/>
      <c r="O32" s="4"/>
      <c r="P32" s="4"/>
      <c r="Q32" s="4"/>
      <c r="R32" s="9">
        <v>40</v>
      </c>
      <c r="S32" s="4">
        <f t="shared" si="1"/>
        <v>0</v>
      </c>
      <c r="T32" s="4">
        <f t="shared" si="0"/>
        <v>0</v>
      </c>
    </row>
    <row r="33" spans="1:20" ht="16.5" x14ac:dyDescent="0.25">
      <c r="A33" s="11">
        <v>23</v>
      </c>
      <c r="B33" s="674" t="s">
        <v>53</v>
      </c>
      <c r="C33" s="674"/>
      <c r="D33" s="674"/>
      <c r="E33" s="674"/>
      <c r="F33" s="674"/>
      <c r="G33" s="674"/>
      <c r="H33" s="674"/>
      <c r="I33" s="15" t="s">
        <v>4</v>
      </c>
      <c r="J33" s="4"/>
      <c r="K33" s="4"/>
      <c r="L33" s="4"/>
      <c r="M33" s="4"/>
      <c r="N33" s="4"/>
      <c r="O33" s="4"/>
      <c r="P33" s="4"/>
      <c r="Q33" s="4"/>
      <c r="R33" s="8">
        <v>10</v>
      </c>
      <c r="S33" s="4">
        <f t="shared" si="1"/>
        <v>0</v>
      </c>
      <c r="T33" s="4">
        <f t="shared" si="0"/>
        <v>0</v>
      </c>
    </row>
    <row r="34" spans="1:20" ht="16.5" x14ac:dyDescent="0.25">
      <c r="A34" s="11">
        <v>24</v>
      </c>
      <c r="B34" s="674" t="s">
        <v>54</v>
      </c>
      <c r="C34" s="674"/>
      <c r="D34" s="674"/>
      <c r="E34" s="674"/>
      <c r="F34" s="674"/>
      <c r="G34" s="674"/>
      <c r="H34" s="674"/>
      <c r="I34" s="15" t="s">
        <v>4</v>
      </c>
      <c r="J34" s="4"/>
      <c r="K34" s="4"/>
      <c r="L34" s="4"/>
      <c r="M34" s="4"/>
      <c r="N34" s="4"/>
      <c r="O34" s="4"/>
      <c r="P34" s="4"/>
      <c r="Q34" s="4"/>
      <c r="R34" s="10">
        <v>8</v>
      </c>
      <c r="S34" s="4">
        <f t="shared" si="1"/>
        <v>0</v>
      </c>
      <c r="T34" s="4">
        <f t="shared" si="0"/>
        <v>0</v>
      </c>
    </row>
    <row r="35" spans="1:20" ht="16.5" x14ac:dyDescent="0.25">
      <c r="A35" s="11">
        <v>25</v>
      </c>
      <c r="B35" s="674" t="s">
        <v>55</v>
      </c>
      <c r="C35" s="674"/>
      <c r="D35" s="674"/>
      <c r="E35" s="674"/>
      <c r="F35" s="674"/>
      <c r="G35" s="674"/>
      <c r="H35" s="674"/>
      <c r="I35" s="15" t="s">
        <v>4</v>
      </c>
      <c r="J35" s="4">
        <v>1</v>
      </c>
      <c r="K35" s="4"/>
      <c r="L35" s="4"/>
      <c r="M35" s="4"/>
      <c r="N35" s="4"/>
      <c r="O35" s="4"/>
      <c r="P35" s="4"/>
      <c r="Q35" s="4">
        <v>1</v>
      </c>
      <c r="R35" s="9">
        <v>40</v>
      </c>
      <c r="S35" s="4">
        <f t="shared" si="1"/>
        <v>40</v>
      </c>
      <c r="T35" s="57">
        <f t="shared" si="0"/>
        <v>5.7142857142857144</v>
      </c>
    </row>
    <row r="36" spans="1:20" ht="16.5" x14ac:dyDescent="0.25">
      <c r="A36" s="11">
        <v>26</v>
      </c>
      <c r="B36" s="674" t="s">
        <v>56</v>
      </c>
      <c r="C36" s="674"/>
      <c r="D36" s="674"/>
      <c r="E36" s="674"/>
      <c r="F36" s="674"/>
      <c r="G36" s="674"/>
      <c r="H36" s="674"/>
      <c r="I36" s="15" t="s">
        <v>4</v>
      </c>
      <c r="J36" s="4">
        <v>3</v>
      </c>
      <c r="K36" s="4">
        <v>3</v>
      </c>
      <c r="L36" s="4">
        <v>3</v>
      </c>
      <c r="M36" s="4">
        <v>3</v>
      </c>
      <c r="N36" s="4">
        <v>3</v>
      </c>
      <c r="O36" s="4">
        <v>3</v>
      </c>
      <c r="P36" s="4">
        <v>3</v>
      </c>
      <c r="Q36" s="4">
        <v>21</v>
      </c>
      <c r="R36" s="8">
        <v>2.5</v>
      </c>
      <c r="S36" s="4">
        <f t="shared" si="1"/>
        <v>52.5</v>
      </c>
      <c r="T36" s="4">
        <f t="shared" si="0"/>
        <v>7.5</v>
      </c>
    </row>
    <row r="37" spans="1:20" ht="16.5" x14ac:dyDescent="0.25">
      <c r="A37" s="11">
        <v>27</v>
      </c>
      <c r="B37" s="674" t="s">
        <v>57</v>
      </c>
      <c r="C37" s="674"/>
      <c r="D37" s="674"/>
      <c r="E37" s="674"/>
      <c r="F37" s="674"/>
      <c r="G37" s="674"/>
      <c r="H37" s="674"/>
      <c r="I37" s="15" t="s">
        <v>4</v>
      </c>
      <c r="J37" s="4"/>
      <c r="K37" s="4"/>
      <c r="L37" s="4"/>
      <c r="M37" s="4"/>
      <c r="N37" s="4"/>
      <c r="O37" s="4"/>
      <c r="P37" s="4"/>
      <c r="Q37" s="4"/>
      <c r="R37" s="8">
        <v>0.6</v>
      </c>
      <c r="S37" s="4">
        <f t="shared" si="1"/>
        <v>0</v>
      </c>
      <c r="T37" s="4">
        <f t="shared" si="0"/>
        <v>0</v>
      </c>
    </row>
    <row r="38" spans="1:20" ht="16.5" x14ac:dyDescent="0.25">
      <c r="A38" s="11">
        <v>28</v>
      </c>
      <c r="B38" s="674" t="s">
        <v>58</v>
      </c>
      <c r="C38" s="674"/>
      <c r="D38" s="674"/>
      <c r="E38" s="674"/>
      <c r="F38" s="674"/>
      <c r="G38" s="674"/>
      <c r="H38" s="674"/>
      <c r="I38" s="15" t="s">
        <v>4</v>
      </c>
      <c r="J38" s="4">
        <v>2</v>
      </c>
      <c r="K38" s="4"/>
      <c r="L38" s="4"/>
      <c r="M38" s="4"/>
      <c r="N38" s="4"/>
      <c r="O38" s="4"/>
      <c r="P38" s="4"/>
      <c r="Q38" s="4">
        <v>2</v>
      </c>
      <c r="R38" s="8">
        <v>2.5</v>
      </c>
      <c r="S38" s="4">
        <f t="shared" si="1"/>
        <v>5</v>
      </c>
      <c r="T38" s="57">
        <f t="shared" si="0"/>
        <v>0.7142857142857143</v>
      </c>
    </row>
    <row r="39" spans="1:20" ht="16.5" x14ac:dyDescent="0.25">
      <c r="A39" s="11">
        <v>29</v>
      </c>
      <c r="B39" s="674" t="s">
        <v>59</v>
      </c>
      <c r="C39" s="674"/>
      <c r="D39" s="674"/>
      <c r="E39" s="674"/>
      <c r="F39" s="674"/>
      <c r="G39" s="674"/>
      <c r="H39" s="674"/>
      <c r="I39" s="15" t="s">
        <v>4</v>
      </c>
      <c r="J39" s="4">
        <v>1</v>
      </c>
      <c r="K39" s="4"/>
      <c r="L39" s="4"/>
      <c r="M39" s="4"/>
      <c r="N39" s="4"/>
      <c r="O39" s="4"/>
      <c r="P39" s="4"/>
      <c r="Q39" s="4">
        <v>1</v>
      </c>
      <c r="R39" s="9">
        <v>70</v>
      </c>
      <c r="S39" s="4">
        <f t="shared" si="1"/>
        <v>70</v>
      </c>
      <c r="T39" s="4">
        <f t="shared" si="0"/>
        <v>10</v>
      </c>
    </row>
    <row r="40" spans="1:20" ht="16.5" x14ac:dyDescent="0.25">
      <c r="A40" s="11">
        <v>30</v>
      </c>
      <c r="B40" s="674" t="s">
        <v>238</v>
      </c>
      <c r="C40" s="674"/>
      <c r="D40" s="674"/>
      <c r="E40" s="674"/>
      <c r="F40" s="674"/>
      <c r="G40" s="674"/>
      <c r="H40" s="674"/>
      <c r="I40" s="15" t="s">
        <v>239</v>
      </c>
      <c r="J40" s="4"/>
      <c r="K40" s="4"/>
      <c r="L40" s="4"/>
      <c r="M40" s="4"/>
      <c r="N40" s="4"/>
      <c r="O40" s="4"/>
      <c r="P40" s="4"/>
      <c r="Q40" s="4"/>
      <c r="R40" s="8">
        <v>20</v>
      </c>
      <c r="S40" s="4">
        <f t="shared" si="1"/>
        <v>0</v>
      </c>
      <c r="T40" s="4">
        <f t="shared" si="0"/>
        <v>0</v>
      </c>
    </row>
    <row r="41" spans="1:20" ht="16.5" customHeight="1" x14ac:dyDescent="0.25">
      <c r="A41" s="11">
        <v>31</v>
      </c>
      <c r="B41" s="685" t="s">
        <v>60</v>
      </c>
      <c r="C41" s="685"/>
      <c r="D41" s="685"/>
      <c r="E41" s="685"/>
      <c r="F41" s="685"/>
      <c r="G41" s="685"/>
      <c r="H41" s="685"/>
      <c r="I41" s="25"/>
      <c r="J41" s="21"/>
      <c r="K41" s="21"/>
      <c r="L41" s="21"/>
      <c r="M41" s="21"/>
      <c r="N41" s="21"/>
      <c r="O41" s="21"/>
      <c r="P41" s="21"/>
      <c r="Q41" s="21"/>
      <c r="R41" s="27"/>
      <c r="S41" s="21"/>
      <c r="T41" s="58">
        <f>SUM(T42:T59)</f>
        <v>17.857142857142858</v>
      </c>
    </row>
    <row r="42" spans="1:20" ht="16.5" x14ac:dyDescent="0.25">
      <c r="A42" s="11">
        <v>32</v>
      </c>
      <c r="B42" s="674" t="s">
        <v>61</v>
      </c>
      <c r="C42" s="674"/>
      <c r="D42" s="674"/>
      <c r="E42" s="674"/>
      <c r="F42" s="674"/>
      <c r="G42" s="674"/>
      <c r="H42" s="674"/>
      <c r="I42" s="15" t="s">
        <v>4</v>
      </c>
      <c r="J42" s="4">
        <v>1</v>
      </c>
      <c r="K42" s="4">
        <v>1</v>
      </c>
      <c r="L42" s="4">
        <v>1</v>
      </c>
      <c r="M42" s="4">
        <v>1</v>
      </c>
      <c r="N42" s="4">
        <v>1</v>
      </c>
      <c r="O42" s="4">
        <v>1</v>
      </c>
      <c r="P42" s="4">
        <v>1</v>
      </c>
      <c r="Q42" s="4">
        <v>7</v>
      </c>
      <c r="R42" s="8">
        <v>0.1</v>
      </c>
      <c r="S42" s="4">
        <f>Q42*R42</f>
        <v>0.70000000000000007</v>
      </c>
      <c r="T42" s="4">
        <f t="shared" si="0"/>
        <v>0.1</v>
      </c>
    </row>
    <row r="43" spans="1:20" ht="16.5" x14ac:dyDescent="0.25">
      <c r="A43" s="11">
        <v>33</v>
      </c>
      <c r="B43" s="674" t="s">
        <v>62</v>
      </c>
      <c r="C43" s="674"/>
      <c r="D43" s="674"/>
      <c r="E43" s="674"/>
      <c r="F43" s="674"/>
      <c r="G43" s="674"/>
      <c r="H43" s="674"/>
      <c r="I43" s="15" t="s">
        <v>4</v>
      </c>
      <c r="J43" s="4">
        <v>2</v>
      </c>
      <c r="K43" s="4"/>
      <c r="L43" s="4"/>
      <c r="M43" s="4"/>
      <c r="N43" s="4"/>
      <c r="O43" s="4"/>
      <c r="P43" s="4"/>
      <c r="Q43" s="4">
        <v>2</v>
      </c>
      <c r="R43" s="8">
        <v>1.9</v>
      </c>
      <c r="S43" s="4">
        <f t="shared" ref="S43:S59" si="2">Q43*R43</f>
        <v>3.8</v>
      </c>
      <c r="T43" s="57">
        <f t="shared" si="0"/>
        <v>0.54285714285714282</v>
      </c>
    </row>
    <row r="44" spans="1:20" ht="16.5" x14ac:dyDescent="0.25">
      <c r="A44" s="11">
        <v>34</v>
      </c>
      <c r="B44" s="674" t="s">
        <v>63</v>
      </c>
      <c r="C44" s="674"/>
      <c r="D44" s="674"/>
      <c r="E44" s="674"/>
      <c r="F44" s="674"/>
      <c r="G44" s="674"/>
      <c r="H44" s="674"/>
      <c r="I44" s="15" t="s">
        <v>4</v>
      </c>
      <c r="J44" s="4">
        <v>1</v>
      </c>
      <c r="K44" s="4"/>
      <c r="L44" s="4"/>
      <c r="M44" s="4"/>
      <c r="N44" s="4"/>
      <c r="O44" s="4"/>
      <c r="P44" s="4"/>
      <c r="Q44" s="4">
        <v>1</v>
      </c>
      <c r="R44" s="8">
        <v>6</v>
      </c>
      <c r="S44" s="4">
        <f t="shared" si="2"/>
        <v>6</v>
      </c>
      <c r="T44" s="57">
        <f t="shared" si="0"/>
        <v>0.8571428571428571</v>
      </c>
    </row>
    <row r="45" spans="1:20" ht="16.5" x14ac:dyDescent="0.25">
      <c r="A45" s="11">
        <v>35</v>
      </c>
      <c r="B45" s="674" t="s">
        <v>64</v>
      </c>
      <c r="C45" s="674"/>
      <c r="D45" s="674"/>
      <c r="E45" s="674"/>
      <c r="F45" s="674"/>
      <c r="G45" s="674"/>
      <c r="H45" s="674"/>
      <c r="I45" s="15" t="s">
        <v>4</v>
      </c>
      <c r="J45" s="4"/>
      <c r="K45" s="4"/>
      <c r="L45" s="4"/>
      <c r="M45" s="4"/>
      <c r="N45" s="4"/>
      <c r="O45" s="4"/>
      <c r="P45" s="4"/>
      <c r="Q45" s="4"/>
      <c r="R45" s="8">
        <v>0.5</v>
      </c>
      <c r="S45" s="4">
        <f t="shared" si="2"/>
        <v>0</v>
      </c>
      <c r="T45" s="4">
        <f t="shared" si="0"/>
        <v>0</v>
      </c>
    </row>
    <row r="46" spans="1:20" ht="16.5" x14ac:dyDescent="0.25">
      <c r="A46" s="11">
        <v>36</v>
      </c>
      <c r="B46" s="674" t="s">
        <v>65</v>
      </c>
      <c r="C46" s="674"/>
      <c r="D46" s="674"/>
      <c r="E46" s="674"/>
      <c r="F46" s="674"/>
      <c r="G46" s="674"/>
      <c r="H46" s="674"/>
      <c r="I46" s="15" t="s">
        <v>4</v>
      </c>
      <c r="J46" s="4">
        <v>2</v>
      </c>
      <c r="K46" s="4"/>
      <c r="L46" s="4">
        <v>2</v>
      </c>
      <c r="M46" s="4"/>
      <c r="N46" s="4">
        <v>2</v>
      </c>
      <c r="O46" s="4"/>
      <c r="P46" s="4">
        <v>2</v>
      </c>
      <c r="Q46" s="4">
        <v>8</v>
      </c>
      <c r="R46" s="8">
        <v>2</v>
      </c>
      <c r="S46" s="4">
        <f t="shared" si="2"/>
        <v>16</v>
      </c>
      <c r="T46" s="57">
        <f t="shared" si="0"/>
        <v>2.2857142857142856</v>
      </c>
    </row>
    <row r="47" spans="1:20" ht="16.5" x14ac:dyDescent="0.25">
      <c r="A47" s="11">
        <v>37</v>
      </c>
      <c r="B47" s="674" t="s">
        <v>66</v>
      </c>
      <c r="C47" s="674"/>
      <c r="D47" s="674"/>
      <c r="E47" s="674"/>
      <c r="F47" s="674"/>
      <c r="G47" s="674"/>
      <c r="H47" s="674"/>
      <c r="I47" s="15" t="s">
        <v>4</v>
      </c>
      <c r="J47" s="4">
        <v>1</v>
      </c>
      <c r="K47" s="4"/>
      <c r="L47" s="4"/>
      <c r="M47" s="4"/>
      <c r="N47" s="4"/>
      <c r="O47" s="4"/>
      <c r="P47" s="4"/>
      <c r="Q47" s="4">
        <v>1</v>
      </c>
      <c r="R47" s="8">
        <v>0.8</v>
      </c>
      <c r="S47" s="4">
        <f t="shared" si="2"/>
        <v>0.8</v>
      </c>
      <c r="T47" s="57">
        <f t="shared" si="0"/>
        <v>0.1142857142857143</v>
      </c>
    </row>
    <row r="48" spans="1:20" ht="16.5" x14ac:dyDescent="0.25">
      <c r="A48" s="11">
        <v>38</v>
      </c>
      <c r="B48" s="674" t="s">
        <v>67</v>
      </c>
      <c r="C48" s="674"/>
      <c r="D48" s="674"/>
      <c r="E48" s="674"/>
      <c r="F48" s="674"/>
      <c r="G48" s="674"/>
      <c r="H48" s="674"/>
      <c r="I48" s="15" t="s">
        <v>4</v>
      </c>
      <c r="J48" s="4"/>
      <c r="K48" s="4"/>
      <c r="L48" s="4"/>
      <c r="M48" s="4"/>
      <c r="N48" s="4"/>
      <c r="O48" s="4"/>
      <c r="P48" s="4"/>
      <c r="Q48" s="4"/>
      <c r="R48" s="8">
        <v>0.15</v>
      </c>
      <c r="S48" s="4">
        <f t="shared" si="2"/>
        <v>0</v>
      </c>
      <c r="T48" s="4">
        <f t="shared" si="0"/>
        <v>0</v>
      </c>
    </row>
    <row r="49" spans="1:20" ht="16.5" x14ac:dyDescent="0.25">
      <c r="A49" s="11">
        <v>39</v>
      </c>
      <c r="B49" s="674" t="s">
        <v>68</v>
      </c>
      <c r="C49" s="674"/>
      <c r="D49" s="674"/>
      <c r="E49" s="674"/>
      <c r="F49" s="674"/>
      <c r="G49" s="674"/>
      <c r="H49" s="674"/>
      <c r="I49" s="15" t="s">
        <v>4</v>
      </c>
      <c r="J49" s="4"/>
      <c r="K49" s="4"/>
      <c r="L49" s="4"/>
      <c r="M49" s="4"/>
      <c r="N49" s="4"/>
      <c r="O49" s="4"/>
      <c r="P49" s="4"/>
      <c r="Q49" s="4"/>
      <c r="R49" s="8">
        <v>0.3</v>
      </c>
      <c r="S49" s="4">
        <f t="shared" si="2"/>
        <v>0</v>
      </c>
      <c r="T49" s="4">
        <f t="shared" si="0"/>
        <v>0</v>
      </c>
    </row>
    <row r="50" spans="1:20" ht="16.5" x14ac:dyDescent="0.25">
      <c r="A50" s="11">
        <v>40</v>
      </c>
      <c r="B50" s="674" t="s">
        <v>69</v>
      </c>
      <c r="C50" s="674"/>
      <c r="D50" s="674"/>
      <c r="E50" s="674"/>
      <c r="F50" s="674"/>
      <c r="G50" s="674"/>
      <c r="H50" s="674"/>
      <c r="I50" s="15" t="s">
        <v>4</v>
      </c>
      <c r="J50" s="4">
        <v>1</v>
      </c>
      <c r="K50" s="4"/>
      <c r="L50" s="4"/>
      <c r="M50" s="4">
        <v>1</v>
      </c>
      <c r="N50" s="4"/>
      <c r="O50" s="4">
        <v>1</v>
      </c>
      <c r="P50" s="4"/>
      <c r="Q50" s="4">
        <v>3</v>
      </c>
      <c r="R50" s="8">
        <v>1.5</v>
      </c>
      <c r="S50" s="4">
        <f t="shared" si="2"/>
        <v>4.5</v>
      </c>
      <c r="T50" s="57">
        <f t="shared" si="0"/>
        <v>0.6428571428571429</v>
      </c>
    </row>
    <row r="51" spans="1:20" ht="16.5" x14ac:dyDescent="0.25">
      <c r="A51" s="11">
        <v>41</v>
      </c>
      <c r="B51" s="674" t="s">
        <v>70</v>
      </c>
      <c r="C51" s="674"/>
      <c r="D51" s="674"/>
      <c r="E51" s="674"/>
      <c r="F51" s="674"/>
      <c r="G51" s="674"/>
      <c r="H51" s="674"/>
      <c r="I51" s="15" t="s">
        <v>4</v>
      </c>
      <c r="J51" s="4">
        <v>500</v>
      </c>
      <c r="K51" s="4"/>
      <c r="L51" s="4">
        <v>500</v>
      </c>
      <c r="M51" s="4"/>
      <c r="N51" s="4">
        <v>500</v>
      </c>
      <c r="O51" s="4"/>
      <c r="P51" s="4">
        <v>500</v>
      </c>
      <c r="Q51" s="4">
        <f>SUM(J51:P51)</f>
        <v>2000</v>
      </c>
      <c r="R51" s="8">
        <f>5.8/500</f>
        <v>1.1599999999999999E-2</v>
      </c>
      <c r="S51" s="4">
        <f t="shared" si="2"/>
        <v>23.2</v>
      </c>
      <c r="T51" s="57">
        <f t="shared" si="0"/>
        <v>3.3142857142857141</v>
      </c>
    </row>
    <row r="52" spans="1:20" ht="16.5" x14ac:dyDescent="0.25">
      <c r="A52" s="11">
        <v>42</v>
      </c>
      <c r="B52" s="674" t="s">
        <v>71</v>
      </c>
      <c r="C52" s="674"/>
      <c r="D52" s="674"/>
      <c r="E52" s="674"/>
      <c r="F52" s="674"/>
      <c r="G52" s="674"/>
      <c r="H52" s="674"/>
      <c r="I52" s="15" t="s">
        <v>4</v>
      </c>
      <c r="J52" s="4"/>
      <c r="K52" s="4"/>
      <c r="L52" s="4"/>
      <c r="M52" s="4"/>
      <c r="N52" s="4"/>
      <c r="O52" s="4"/>
      <c r="P52" s="4"/>
      <c r="Q52" s="4"/>
      <c r="R52" s="9">
        <v>20</v>
      </c>
      <c r="S52" s="4">
        <f t="shared" si="2"/>
        <v>0</v>
      </c>
      <c r="T52" s="4">
        <f t="shared" si="0"/>
        <v>0</v>
      </c>
    </row>
    <row r="53" spans="1:20" ht="16.5" x14ac:dyDescent="0.25">
      <c r="A53" s="11">
        <v>43</v>
      </c>
      <c r="B53" s="674" t="s">
        <v>72</v>
      </c>
      <c r="C53" s="674"/>
      <c r="D53" s="674"/>
      <c r="E53" s="674"/>
      <c r="F53" s="674"/>
      <c r="G53" s="674"/>
      <c r="H53" s="674"/>
      <c r="I53" s="15" t="s">
        <v>4</v>
      </c>
      <c r="J53" s="4">
        <v>20</v>
      </c>
      <c r="K53" s="4">
        <v>20</v>
      </c>
      <c r="L53" s="4">
        <v>20</v>
      </c>
      <c r="M53" s="4">
        <v>20</v>
      </c>
      <c r="N53" s="4">
        <v>20</v>
      </c>
      <c r="O53" s="4">
        <v>20</v>
      </c>
      <c r="P53" s="4">
        <v>20</v>
      </c>
      <c r="Q53" s="4">
        <v>140</v>
      </c>
      <c r="R53" s="8">
        <v>0.1</v>
      </c>
      <c r="S53" s="4">
        <f t="shared" si="2"/>
        <v>14</v>
      </c>
      <c r="T53" s="4">
        <f t="shared" si="0"/>
        <v>2</v>
      </c>
    </row>
    <row r="54" spans="1:20" ht="16.5" x14ac:dyDescent="0.25">
      <c r="A54" s="11">
        <v>44</v>
      </c>
      <c r="B54" s="674" t="s">
        <v>73</v>
      </c>
      <c r="C54" s="674"/>
      <c r="D54" s="674"/>
      <c r="E54" s="674"/>
      <c r="F54" s="674"/>
      <c r="G54" s="674"/>
      <c r="H54" s="674"/>
      <c r="I54" s="15" t="s">
        <v>4</v>
      </c>
      <c r="J54" s="4">
        <v>6</v>
      </c>
      <c r="K54" s="4"/>
      <c r="L54" s="4"/>
      <c r="M54" s="4"/>
      <c r="N54" s="4"/>
      <c r="O54" s="4"/>
      <c r="P54" s="4"/>
      <c r="Q54" s="4">
        <v>6</v>
      </c>
      <c r="R54" s="9">
        <v>1</v>
      </c>
      <c r="S54" s="4">
        <f t="shared" si="2"/>
        <v>6</v>
      </c>
      <c r="T54" s="57">
        <f t="shared" si="0"/>
        <v>0.8571428571428571</v>
      </c>
    </row>
    <row r="55" spans="1:20" ht="16.5" x14ac:dyDescent="0.25">
      <c r="A55" s="11">
        <v>45</v>
      </c>
      <c r="B55" s="674" t="s">
        <v>74</v>
      </c>
      <c r="C55" s="674"/>
      <c r="D55" s="674"/>
      <c r="E55" s="674"/>
      <c r="F55" s="674"/>
      <c r="G55" s="674"/>
      <c r="H55" s="674"/>
      <c r="I55" s="15" t="s">
        <v>4</v>
      </c>
      <c r="J55" s="4">
        <v>5</v>
      </c>
      <c r="K55" s="4"/>
      <c r="L55" s="4"/>
      <c r="M55" s="4"/>
      <c r="N55" s="4">
        <v>5</v>
      </c>
      <c r="O55" s="4"/>
      <c r="P55" s="4"/>
      <c r="Q55" s="4">
        <v>10</v>
      </c>
      <c r="R55" s="8">
        <v>3</v>
      </c>
      <c r="S55" s="4">
        <f t="shared" si="2"/>
        <v>30</v>
      </c>
      <c r="T55" s="57">
        <f t="shared" si="0"/>
        <v>4.2857142857142856</v>
      </c>
    </row>
    <row r="56" spans="1:20" ht="16.5" x14ac:dyDescent="0.25">
      <c r="A56" s="11">
        <v>46</v>
      </c>
      <c r="B56" s="674" t="s">
        <v>75</v>
      </c>
      <c r="C56" s="674"/>
      <c r="D56" s="674"/>
      <c r="E56" s="674"/>
      <c r="F56" s="674"/>
      <c r="G56" s="674"/>
      <c r="H56" s="674"/>
      <c r="I56" s="15" t="s">
        <v>4</v>
      </c>
      <c r="J56" s="4"/>
      <c r="K56" s="4"/>
      <c r="L56" s="4"/>
      <c r="M56" s="4"/>
      <c r="N56" s="4"/>
      <c r="O56" s="4"/>
      <c r="P56" s="4"/>
      <c r="Q56" s="4"/>
      <c r="R56" s="8">
        <v>2.5</v>
      </c>
      <c r="S56" s="4">
        <f t="shared" si="2"/>
        <v>0</v>
      </c>
      <c r="T56" s="4">
        <f t="shared" si="0"/>
        <v>0</v>
      </c>
    </row>
    <row r="57" spans="1:20" ht="16.5" x14ac:dyDescent="0.25">
      <c r="A57" s="11">
        <v>47</v>
      </c>
      <c r="B57" s="674" t="s">
        <v>76</v>
      </c>
      <c r="C57" s="674"/>
      <c r="D57" s="674"/>
      <c r="E57" s="674"/>
      <c r="F57" s="674"/>
      <c r="G57" s="674"/>
      <c r="H57" s="674"/>
      <c r="I57" s="15" t="s">
        <v>4</v>
      </c>
      <c r="J57" s="4"/>
      <c r="K57" s="4"/>
      <c r="L57" s="4"/>
      <c r="M57" s="4"/>
      <c r="N57" s="4"/>
      <c r="O57" s="4"/>
      <c r="P57" s="4"/>
      <c r="Q57" s="4"/>
      <c r="R57" s="8">
        <v>9</v>
      </c>
      <c r="S57" s="4">
        <f t="shared" si="2"/>
        <v>0</v>
      </c>
      <c r="T57" s="4">
        <f t="shared" si="0"/>
        <v>0</v>
      </c>
    </row>
    <row r="58" spans="1:20" ht="16.5" x14ac:dyDescent="0.25">
      <c r="A58" s="11">
        <v>48</v>
      </c>
      <c r="B58" s="674" t="s">
        <v>77</v>
      </c>
      <c r="C58" s="674"/>
      <c r="D58" s="674"/>
      <c r="E58" s="674"/>
      <c r="F58" s="674"/>
      <c r="G58" s="674"/>
      <c r="H58" s="674"/>
      <c r="I58" s="15" t="s">
        <v>4</v>
      </c>
      <c r="J58" s="4"/>
      <c r="K58" s="4"/>
      <c r="L58" s="4"/>
      <c r="M58" s="4"/>
      <c r="N58" s="4"/>
      <c r="O58" s="4"/>
      <c r="P58" s="4"/>
      <c r="Q58" s="4"/>
      <c r="R58" s="8">
        <v>0.7</v>
      </c>
      <c r="S58" s="4">
        <f t="shared" si="2"/>
        <v>0</v>
      </c>
      <c r="T58" s="4">
        <f t="shared" si="0"/>
        <v>0</v>
      </c>
    </row>
    <row r="59" spans="1:20" ht="16.5" x14ac:dyDescent="0.25">
      <c r="A59" s="11">
        <v>49</v>
      </c>
      <c r="B59" s="674" t="s">
        <v>78</v>
      </c>
      <c r="C59" s="674"/>
      <c r="D59" s="674"/>
      <c r="E59" s="674"/>
      <c r="F59" s="674"/>
      <c r="G59" s="674"/>
      <c r="H59" s="674"/>
      <c r="I59" s="15" t="s">
        <v>4</v>
      </c>
      <c r="J59" s="4">
        <v>10</v>
      </c>
      <c r="K59" s="4"/>
      <c r="L59" s="4"/>
      <c r="M59" s="4"/>
      <c r="N59" s="4">
        <v>10</v>
      </c>
      <c r="O59" s="4"/>
      <c r="P59" s="4"/>
      <c r="Q59" s="4">
        <v>20</v>
      </c>
      <c r="R59" s="8">
        <v>1</v>
      </c>
      <c r="S59" s="4">
        <f t="shared" si="2"/>
        <v>20</v>
      </c>
      <c r="T59" s="57">
        <f t="shared" si="0"/>
        <v>2.8571428571428572</v>
      </c>
    </row>
    <row r="60" spans="1:20" ht="16.5" x14ac:dyDescent="0.25">
      <c r="A60" s="11">
        <v>50</v>
      </c>
      <c r="B60" s="685" t="s">
        <v>271</v>
      </c>
      <c r="C60" s="685"/>
      <c r="D60" s="685"/>
      <c r="E60" s="685"/>
      <c r="F60" s="685"/>
      <c r="G60" s="685"/>
      <c r="H60" s="685"/>
      <c r="I60" s="25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>
        <f>SUM(T61:T64)</f>
        <v>551</v>
      </c>
    </row>
    <row r="61" spans="1:20" ht="16.5" x14ac:dyDescent="0.25">
      <c r="A61" s="11">
        <v>51</v>
      </c>
      <c r="B61" s="674" t="s">
        <v>241</v>
      </c>
      <c r="C61" s="674"/>
      <c r="D61" s="674"/>
      <c r="E61" s="674"/>
      <c r="F61" s="674"/>
      <c r="G61" s="674"/>
      <c r="H61" s="674"/>
      <c r="I61" s="24" t="s">
        <v>267</v>
      </c>
      <c r="J61" s="4"/>
      <c r="K61" s="4"/>
      <c r="L61" s="4"/>
      <c r="M61" s="4"/>
      <c r="N61" s="4"/>
      <c r="O61" s="4"/>
      <c r="P61" s="4"/>
      <c r="Q61" s="4">
        <v>1</v>
      </c>
      <c r="R61" s="10">
        <v>51</v>
      </c>
      <c r="S61" s="4">
        <f>Q61*R61</f>
        <v>51</v>
      </c>
      <c r="T61" s="4">
        <f>S61</f>
        <v>51</v>
      </c>
    </row>
    <row r="62" spans="1:20" ht="16.5" x14ac:dyDescent="0.25">
      <c r="A62" s="11">
        <v>52</v>
      </c>
      <c r="B62" s="674" t="s">
        <v>266</v>
      </c>
      <c r="C62" s="674"/>
      <c r="D62" s="674"/>
      <c r="E62" s="674"/>
      <c r="F62" s="674"/>
      <c r="G62" s="674"/>
      <c r="H62" s="674"/>
      <c r="I62" s="24" t="s">
        <v>267</v>
      </c>
      <c r="J62" s="4"/>
      <c r="K62" s="4"/>
      <c r="L62" s="4"/>
      <c r="M62" s="4"/>
      <c r="N62" s="4"/>
      <c r="O62" s="4"/>
      <c r="P62" s="4"/>
      <c r="Q62" s="4">
        <v>1</v>
      </c>
      <c r="R62" s="10">
        <v>400</v>
      </c>
      <c r="S62" s="4">
        <f>Q62*R62</f>
        <v>400</v>
      </c>
      <c r="T62" s="4">
        <f>S62</f>
        <v>400</v>
      </c>
    </row>
    <row r="63" spans="1:20" ht="16.5" x14ac:dyDescent="0.25">
      <c r="A63" s="11">
        <v>53</v>
      </c>
      <c r="B63" s="674" t="s">
        <v>274</v>
      </c>
      <c r="C63" s="674"/>
      <c r="D63" s="674"/>
      <c r="E63" s="674"/>
      <c r="F63" s="674"/>
      <c r="G63" s="674"/>
      <c r="H63" s="674"/>
      <c r="I63" s="24" t="s">
        <v>267</v>
      </c>
      <c r="J63" s="4"/>
      <c r="K63" s="4"/>
      <c r="L63" s="4"/>
      <c r="M63" s="4"/>
      <c r="N63" s="4"/>
      <c r="O63" s="4"/>
      <c r="P63" s="4"/>
      <c r="Q63" s="4">
        <v>2</v>
      </c>
      <c r="R63" s="10">
        <v>50</v>
      </c>
      <c r="S63" s="4">
        <f>Q63*R63</f>
        <v>100</v>
      </c>
      <c r="T63" s="4">
        <f>S63</f>
        <v>100</v>
      </c>
    </row>
    <row r="64" spans="1:20" ht="16.5" x14ac:dyDescent="0.25">
      <c r="A64" s="11">
        <v>54</v>
      </c>
      <c r="B64" s="674"/>
      <c r="C64" s="674"/>
      <c r="D64" s="674"/>
      <c r="E64" s="674"/>
      <c r="F64" s="674"/>
      <c r="G64" s="674"/>
      <c r="H64" s="674"/>
      <c r="I64" s="24" t="s">
        <v>267</v>
      </c>
      <c r="J64" s="4"/>
      <c r="K64" s="4"/>
      <c r="L64" s="4"/>
      <c r="M64" s="4"/>
      <c r="N64" s="4"/>
      <c r="O64" s="4"/>
      <c r="P64" s="4"/>
      <c r="Q64" s="4"/>
      <c r="R64" s="10"/>
      <c r="S64" s="4">
        <f>Q64*R64</f>
        <v>0</v>
      </c>
      <c r="T64" s="4">
        <f>S64</f>
        <v>0</v>
      </c>
    </row>
    <row r="65" spans="1:20" ht="16.5" x14ac:dyDescent="0.25">
      <c r="A65" s="11">
        <v>55</v>
      </c>
      <c r="B65" s="674"/>
      <c r="C65" s="674"/>
      <c r="D65" s="674"/>
      <c r="E65" s="674"/>
      <c r="F65" s="674"/>
      <c r="G65" s="674"/>
      <c r="H65" s="674"/>
      <c r="I65" s="24" t="s">
        <v>267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>
        <f t="shared" si="0"/>
        <v>0</v>
      </c>
    </row>
    <row r="66" spans="1:20" x14ac:dyDescent="0.25">
      <c r="R66" s="1" t="s">
        <v>352</v>
      </c>
      <c r="T66" s="59">
        <f>T41+T21+T17+T11</f>
        <v>197.58571428571429</v>
      </c>
    </row>
    <row r="67" spans="1:20" x14ac:dyDescent="0.25">
      <c r="R67" s="1" t="s">
        <v>353</v>
      </c>
      <c r="T67" s="1">
        <f>T60</f>
        <v>551</v>
      </c>
    </row>
  </sheetData>
  <mergeCells count="99">
    <mergeCell ref="B56:H56"/>
    <mergeCell ref="B57:H57"/>
    <mergeCell ref="B58:H58"/>
    <mergeCell ref="B59:H59"/>
    <mergeCell ref="B50:H50"/>
    <mergeCell ref="B51:H51"/>
    <mergeCell ref="B52:H52"/>
    <mergeCell ref="B53:H53"/>
    <mergeCell ref="B54:H54"/>
    <mergeCell ref="B55:H55"/>
    <mergeCell ref="B45:H45"/>
    <mergeCell ref="B46:H46"/>
    <mergeCell ref="B47:H47"/>
    <mergeCell ref="B48:H48"/>
    <mergeCell ref="B49:H49"/>
    <mergeCell ref="B23:H23"/>
    <mergeCell ref="B24:H24"/>
    <mergeCell ref="B25:H25"/>
    <mergeCell ref="B26:H26"/>
    <mergeCell ref="B44:H44"/>
    <mergeCell ref="B39:H39"/>
    <mergeCell ref="B40:H40"/>
    <mergeCell ref="B41:H41"/>
    <mergeCell ref="B42:H42"/>
    <mergeCell ref="B43:H43"/>
    <mergeCell ref="B21:H21"/>
    <mergeCell ref="B17:H17"/>
    <mergeCell ref="B18:H18"/>
    <mergeCell ref="B19:H19"/>
    <mergeCell ref="B22:H22"/>
    <mergeCell ref="D8:E8"/>
    <mergeCell ref="B37:H37"/>
    <mergeCell ref="B38:H38"/>
    <mergeCell ref="B27:H27"/>
    <mergeCell ref="B28:H28"/>
    <mergeCell ref="B29:H29"/>
    <mergeCell ref="B30:H30"/>
    <mergeCell ref="B31:H31"/>
    <mergeCell ref="B32:H32"/>
    <mergeCell ref="B11:H11"/>
    <mergeCell ref="B12:H12"/>
    <mergeCell ref="B13:H13"/>
    <mergeCell ref="B14:H14"/>
    <mergeCell ref="B15:H15"/>
    <mergeCell ref="B16:H16"/>
    <mergeCell ref="B20:H20"/>
    <mergeCell ref="A1:T1"/>
    <mergeCell ref="Q2:T2"/>
    <mergeCell ref="Q3:T8"/>
    <mergeCell ref="T9:T10"/>
    <mergeCell ref="M3:N8"/>
    <mergeCell ref="O3:P8"/>
    <mergeCell ref="D4:E4"/>
    <mergeCell ref="F4:G4"/>
    <mergeCell ref="I4:J4"/>
    <mergeCell ref="K4:L4"/>
    <mergeCell ref="D5:E5"/>
    <mergeCell ref="F5:G5"/>
    <mergeCell ref="F6:G6"/>
    <mergeCell ref="I6:J6"/>
    <mergeCell ref="K6:L6"/>
    <mergeCell ref="D7:E7"/>
    <mergeCell ref="R9:R10"/>
    <mergeCell ref="S9:S10"/>
    <mergeCell ref="A2:C2"/>
    <mergeCell ref="D2:E2"/>
    <mergeCell ref="F2:G2"/>
    <mergeCell ref="I2:J2"/>
    <mergeCell ref="K2:L2"/>
    <mergeCell ref="M2:N2"/>
    <mergeCell ref="O2:P2"/>
    <mergeCell ref="D3:E3"/>
    <mergeCell ref="F3:G3"/>
    <mergeCell ref="I3:J3"/>
    <mergeCell ref="K3:L3"/>
    <mergeCell ref="I5:J5"/>
    <mergeCell ref="K5:L5"/>
    <mergeCell ref="D6:E6"/>
    <mergeCell ref="B65:H65"/>
    <mergeCell ref="F8:G8"/>
    <mergeCell ref="I8:J8"/>
    <mergeCell ref="K8:L8"/>
    <mergeCell ref="A3:C8"/>
    <mergeCell ref="A9:A10"/>
    <mergeCell ref="B9:H10"/>
    <mergeCell ref="I9:I10"/>
    <mergeCell ref="J9:Q9"/>
    <mergeCell ref="B33:H33"/>
    <mergeCell ref="B34:H34"/>
    <mergeCell ref="B35:H35"/>
    <mergeCell ref="B36:H36"/>
    <mergeCell ref="F7:G7"/>
    <mergeCell ref="I7:J7"/>
    <mergeCell ref="K7:L7"/>
    <mergeCell ref="B60:H60"/>
    <mergeCell ref="B61:H61"/>
    <mergeCell ref="B62:H62"/>
    <mergeCell ref="B63:H63"/>
    <mergeCell ref="B64:H6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1</vt:i4>
      </vt:variant>
    </vt:vector>
  </HeadingPairs>
  <TitlesOfParts>
    <vt:vector size="30" baseType="lpstr">
      <vt:lpstr>თანხების მიმოქცევის უწყისი</vt:lpstr>
      <vt:lpstr>დანართი 1+</vt:lpstr>
      <vt:lpstr>დანართი 2+</vt:lpstr>
      <vt:lpstr>ავლევი</vt:lpstr>
      <vt:lpstr>არხისი</vt:lpstr>
      <vt:lpstr>ბერშუეთი</vt:lpstr>
      <vt:lpstr>ბრეძა</vt:lpstr>
      <vt:lpstr>დვანი</vt:lpstr>
      <vt:lpstr>დირბი</vt:lpstr>
      <vt:lpstr>დიცი</vt:lpstr>
      <vt:lpstr>ლამისყანა</vt:lpstr>
      <vt:lpstr>ზემო რენე</vt:lpstr>
      <vt:lpstr>მერეთი</vt:lpstr>
      <vt:lpstr>ტირძნისი</vt:lpstr>
      <vt:lpstr>მეჯვრისხევი</vt:lpstr>
      <vt:lpstr>ფლავი</vt:lpstr>
      <vt:lpstr>ფცა</vt:lpstr>
      <vt:lpstr>ქვემო ჭალა</vt:lpstr>
      <vt:lpstr>ქვეში</vt:lpstr>
      <vt:lpstr>ქორდი</vt:lpstr>
      <vt:lpstr>შავშვები</vt:lpstr>
      <vt:lpstr>წაღვლი</vt:lpstr>
      <vt:lpstr>ხურვალეთი</vt:lpstr>
      <vt:lpstr>კარალეთი</vt:lpstr>
      <vt:lpstr>დანართი ა+</vt:lpstr>
      <vt:lpstr>დანართი 3 (2)</vt:lpstr>
      <vt:lpstr>დანართი 3</vt:lpstr>
      <vt:lpstr>ექიმები</vt:lpstr>
      <vt:lpstr>Sheet3</vt:lpstr>
      <vt:lpstr>'დანართი 2+'!Print_Area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Maia Gotiashvili</cp:lastModifiedBy>
  <cp:lastPrinted>2015-10-22T08:58:10Z</cp:lastPrinted>
  <dcterms:created xsi:type="dcterms:W3CDTF">2013-10-09T19:29:09Z</dcterms:created>
  <dcterms:modified xsi:type="dcterms:W3CDTF">2015-12-18T11:18:19Z</dcterms:modified>
</cp:coreProperties>
</file>